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elv" sheetId="1" r:id="rId1"/>
    <sheet name="Oppsummering" sheetId="2" r:id="rId2"/>
  </sheets>
  <definedNames/>
  <calcPr fullCalcOnLoad="1"/>
</workbook>
</file>

<file path=xl/sharedStrings.xml><?xml version="1.0" encoding="utf-8"?>
<sst xmlns="http://schemas.openxmlformats.org/spreadsheetml/2006/main" count="251" uniqueCount="159">
  <si>
    <t>Registreringsskjema for telling av gytefisk</t>
  </si>
  <si>
    <t>Lokaliserings-</t>
  </si>
  <si>
    <t>punkt:</t>
  </si>
  <si>
    <t>Sjøaure</t>
  </si>
  <si>
    <t xml:space="preserve">Tert </t>
  </si>
  <si>
    <t>Mellomlaks</t>
  </si>
  <si>
    <t>Storlaks</t>
  </si>
  <si>
    <t>Oppdrettslaks</t>
  </si>
  <si>
    <t>NR:</t>
  </si>
  <si>
    <t>Blenkjer</t>
  </si>
  <si>
    <t>&gt;0,5-1 kg</t>
  </si>
  <si>
    <t>1-2 kg</t>
  </si>
  <si>
    <t>2-3 kg</t>
  </si>
  <si>
    <t>&gt; 3kg</t>
  </si>
  <si>
    <t xml:space="preserve"> &lt; 3kg</t>
  </si>
  <si>
    <t>3-7 kg</t>
  </si>
  <si>
    <t>&gt; 7 kg</t>
  </si>
  <si>
    <t>Kommentarer</t>
  </si>
  <si>
    <t>Sum</t>
  </si>
  <si>
    <t>Antall</t>
  </si>
  <si>
    <t>Sjøaure gytefisk</t>
  </si>
  <si>
    <t>Villaks</t>
  </si>
  <si>
    <t>Tert (&lt;3 kg)</t>
  </si>
  <si>
    <t>Mellomlaks (3-7 kg)</t>
  </si>
  <si>
    <t>Storlaks (&gt;7kg)</t>
  </si>
  <si>
    <t>ML</t>
  </si>
  <si>
    <t>SL</t>
  </si>
  <si>
    <t>Tert</t>
  </si>
  <si>
    <t>Areal</t>
  </si>
  <si>
    <t>Aure</t>
  </si>
  <si>
    <t>Skadet av lus</t>
  </si>
  <si>
    <t>Uskadet</t>
  </si>
  <si>
    <t>Andel (%)</t>
  </si>
  <si>
    <t>Elv: Årdalselva</t>
  </si>
  <si>
    <t>Tert FF</t>
  </si>
  <si>
    <t>ML FF</t>
  </si>
  <si>
    <t>SL FF</t>
  </si>
  <si>
    <t>Tusso</t>
  </si>
  <si>
    <t>Bjørg</t>
  </si>
  <si>
    <t>Årdalselva</t>
  </si>
  <si>
    <t>Samløp</t>
  </si>
  <si>
    <t>Totalt</t>
  </si>
  <si>
    <t xml:space="preserve">Dato: 10.11.10 </t>
  </si>
  <si>
    <t xml:space="preserve">Sikt (m): </t>
  </si>
  <si>
    <t>SA</t>
  </si>
  <si>
    <t>VL</t>
  </si>
  <si>
    <t>OL</t>
  </si>
  <si>
    <t>Stamlaks tatt ut før telling</t>
  </si>
  <si>
    <t>Sum Årdal samla, uten stamlaks</t>
  </si>
  <si>
    <t>Ikkje teljing</t>
  </si>
  <si>
    <t xml:space="preserve">Eggtetthet laks med 1450 egg/kg hofisk </t>
  </si>
  <si>
    <t xml:space="preserve">Eggtetthet laks med 1300 egg/kg hofisk </t>
  </si>
  <si>
    <t>Sum Årdal samla, MED stamlaks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</si>
  <si>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</si>
  <si>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</si>
  <si>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</si>
  <si>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</si>
  <si>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</si>
  <si>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</si>
  <si>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</si>
  <si>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</si>
  <si>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</si>
  <si>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</si>
  <si>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</si>
  <si>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</si>
  <si>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</si>
  <si>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</si>
  <si>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</si>
  <si>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</si>
  <si>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</si>
  <si>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</si>
  <si>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</si>
  <si>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</si>
  <si>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</si>
  <si>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</si>
  <si>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</si>
  <si>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</si>
  <si>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</si>
  <si>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</si>
  <si>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KSE1</t>
  </si>
  <si>
    <t>GBL VP 39</t>
  </si>
  <si>
    <t>GBL VP 40</t>
  </si>
  <si>
    <t>GBL VP 41</t>
  </si>
  <si>
    <t>GBL VP 42</t>
  </si>
  <si>
    <t>GBL VP 43</t>
  </si>
  <si>
    <t>GBL VP 44</t>
  </si>
  <si>
    <t>GBL VP 45</t>
  </si>
  <si>
    <t>GBL VP 46</t>
  </si>
  <si>
    <t>GBL VP 47</t>
  </si>
  <si>
    <t>GBL VP 48</t>
  </si>
  <si>
    <t>GBL VP 49</t>
  </si>
  <si>
    <t>GBL VP 50</t>
  </si>
  <si>
    <t>GBL VP 51</t>
  </si>
  <si>
    <t>GBL VP 52</t>
  </si>
  <si>
    <t>GBL VP 53</t>
  </si>
  <si>
    <t>GBL VP 54</t>
  </si>
  <si>
    <t>GBL VP 55</t>
  </si>
  <si>
    <t>GBL VP 56</t>
  </si>
  <si>
    <t>GBL VP 57</t>
  </si>
  <si>
    <t>GBL VP 58</t>
  </si>
  <si>
    <t>GBL VP 59</t>
  </si>
  <si>
    <t>GBL VP 60</t>
  </si>
  <si>
    <t>GBL VP 61</t>
  </si>
  <si>
    <t>GBL VP 62</t>
  </si>
  <si>
    <t>GBL VP 63</t>
  </si>
  <si>
    <t>GBL VP 64</t>
  </si>
  <si>
    <t>GBL VP 65</t>
  </si>
  <si>
    <t>GBL VP 66</t>
  </si>
  <si>
    <t>GBL VP 67</t>
  </si>
  <si>
    <t>GBL VP 68</t>
  </si>
  <si>
    <t>GBL VP 69</t>
  </si>
  <si>
    <t>GBL VP 70</t>
  </si>
  <si>
    <t>KSE2</t>
  </si>
  <si>
    <t>KSE3</t>
  </si>
  <si>
    <t>Grusutlegg</t>
  </si>
  <si>
    <t>Utl. Halshølen</t>
  </si>
  <si>
    <t>Bjørg1</t>
  </si>
  <si>
    <t>Bjørg2</t>
  </si>
  <si>
    <t>Bjørg3</t>
  </si>
  <si>
    <t>Bjørg4</t>
  </si>
  <si>
    <t>Bjørg5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</si>
  <si>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</si>
  <si>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</si>
  <si>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</si>
  <si>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</si>
  <si>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</si>
  <si>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</si>
  <si>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</si>
  <si>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</si>
  <si>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</si>
  <si>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</si>
  <si>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</si>
  <si>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</si>
  <si>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</si>
  <si>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GBL VP 71</t>
  </si>
  <si>
    <t>GBL VP 72</t>
  </si>
  <si>
    <t>GBL VP 73</t>
  </si>
  <si>
    <t>GBL VP 74</t>
  </si>
  <si>
    <t>GBL VP 75</t>
  </si>
  <si>
    <t>GBL VP 76</t>
  </si>
  <si>
    <t>GBL VP 77</t>
  </si>
  <si>
    <t>Svarthølen</t>
  </si>
  <si>
    <t>Djupingen</t>
  </si>
  <si>
    <t>Dykkere: GBL,TWI, ESN, KWV, KSE</t>
  </si>
  <si>
    <t>1 ffkl mellom. Storlaksen 12 kg</t>
  </si>
  <si>
    <t>Stor hunn m stygg ryggfinne</t>
  </si>
  <si>
    <t>Holshølen</t>
  </si>
  <si>
    <t>1 ffkl tert</t>
  </si>
  <si>
    <t>Lyngsåna</t>
  </si>
  <si>
    <t>Ullestadåna. 1 utgytt laks</t>
  </si>
  <si>
    <t>Kvitle Riveland, mye gytegroper</t>
  </si>
  <si>
    <t>1 ffkl tert, 2 ffkl store</t>
  </si>
  <si>
    <t>1 ffkl stor</t>
  </si>
  <si>
    <t>Sandhølen</t>
  </si>
  <si>
    <t>1 floymerket</t>
  </si>
  <si>
    <t>Torjahølen</t>
  </si>
  <si>
    <t>Storabru</t>
  </si>
  <si>
    <t>1 ffkl laks</t>
  </si>
  <si>
    <t>Storåna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</si>
</sst>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6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14" fontId="1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1" fillId="0" borderId="4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0" borderId="7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4" fillId="0" borderId="8" xfId="0" applyFont="1" applyFill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0" fillId="0" borderId="13" xfId="0" applyFill="1" applyBorder="1" applyAlignment="1">
      <alignment/>
    </xf>
    <xf numFmtId="0" fontId="1" fillId="0" borderId="3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4" xfId="0" applyFont="1" applyBorder="1" applyAlignment="1">
      <alignment/>
    </xf>
    <xf numFmtId="169" fontId="0" fillId="0" borderId="0" xfId="0" applyNumberFormat="1" applyAlignment="1">
      <alignment/>
    </xf>
    <xf numFmtId="0" fontId="0" fillId="0" borderId="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2" fillId="0" borderId="6" xfId="0" applyFont="1" applyFill="1" applyBorder="1" applyAlignment="1">
      <alignment/>
    </xf>
    <xf numFmtId="169" fontId="0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3" borderId="0" xfId="0" applyFill="1" applyAlignment="1">
      <alignment/>
    </xf>
    <xf numFmtId="0" fontId="2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5"/>
  <sheetViews>
    <sheetView workbookViewId="0" topLeftCell="A1">
      <pane ySplit="4" topLeftCell="BM66" activePane="bottomLeft" state="frozen"/>
      <selection pane="topLeft" activeCell="A1" sqref="A1"/>
      <selection pane="bottomLeft" activeCell="A92" sqref="A92"/>
    </sheetView>
  </sheetViews>
  <sheetFormatPr defaultColWidth="11.421875" defaultRowHeight="12.75"/>
  <cols>
    <col min="1" max="1" width="30.57421875" style="0" customWidth="1"/>
    <col min="2" max="8" width="9.140625" style="0" customWidth="1"/>
    <col min="9" max="15" width="7.7109375" style="0" customWidth="1"/>
    <col min="16" max="16" width="32.8515625" style="0" customWidth="1"/>
    <col min="17" max="17" width="9.140625" style="0" customWidth="1"/>
    <col min="18" max="18" width="12.28125" style="0" customWidth="1"/>
    <col min="19" max="19" width="10.57421875" style="0" customWidth="1"/>
    <col min="20" max="16384" width="9.140625" style="0" customWidth="1"/>
  </cols>
  <sheetData>
    <row r="1" spans="1:18" ht="12.75" customHeight="1">
      <c r="A1" s="1" t="s">
        <v>0</v>
      </c>
      <c r="B1" s="2"/>
      <c r="C1" s="2"/>
      <c r="D1" s="2"/>
      <c r="E1" s="5"/>
      <c r="F1" s="2" t="s">
        <v>33</v>
      </c>
      <c r="G1" s="2"/>
      <c r="H1" s="2"/>
      <c r="I1" s="2"/>
      <c r="J1" s="2"/>
      <c r="K1" s="2" t="s">
        <v>42</v>
      </c>
      <c r="L1" s="2"/>
      <c r="M1" s="4"/>
      <c r="N1" s="2"/>
      <c r="O1" s="29" t="s">
        <v>143</v>
      </c>
      <c r="P1" s="6"/>
      <c r="Q1" s="3"/>
      <c r="R1" s="3"/>
    </row>
    <row r="2" spans="1:18" ht="12.75" customHeight="1" thickBot="1">
      <c r="A2" s="7" t="s">
        <v>1</v>
      </c>
      <c r="B2" s="8"/>
      <c r="C2" s="8"/>
      <c r="D2" s="3"/>
      <c r="E2" s="8"/>
      <c r="F2" s="8"/>
      <c r="G2" s="8"/>
      <c r="H2" s="8"/>
      <c r="I2" s="8" t="s">
        <v>21</v>
      </c>
      <c r="J2" s="8"/>
      <c r="K2" s="3"/>
      <c r="L2" s="3"/>
      <c r="M2" s="8"/>
      <c r="N2" s="23" t="s">
        <v>7</v>
      </c>
      <c r="O2" s="8"/>
      <c r="P2" s="30"/>
      <c r="Q2" s="8"/>
      <c r="R2" s="3"/>
    </row>
    <row r="3" spans="1:20" ht="12.75" customHeight="1">
      <c r="A3" s="7" t="s">
        <v>2</v>
      </c>
      <c r="B3" s="37"/>
      <c r="C3" s="38"/>
      <c r="D3" s="38" t="s">
        <v>3</v>
      </c>
      <c r="E3" s="38"/>
      <c r="F3" s="39"/>
      <c r="G3" s="1" t="s">
        <v>4</v>
      </c>
      <c r="H3" s="2" t="s">
        <v>34</v>
      </c>
      <c r="I3" s="2" t="s">
        <v>25</v>
      </c>
      <c r="J3" s="2" t="s">
        <v>35</v>
      </c>
      <c r="K3" s="43" t="s">
        <v>26</v>
      </c>
      <c r="L3" s="2" t="s">
        <v>36</v>
      </c>
      <c r="M3" s="37" t="s">
        <v>27</v>
      </c>
      <c r="N3" s="38" t="s">
        <v>25</v>
      </c>
      <c r="O3" s="39" t="s">
        <v>26</v>
      </c>
      <c r="P3" s="30" t="s">
        <v>43</v>
      </c>
      <c r="Q3" s="8"/>
      <c r="R3" s="11"/>
      <c r="T3" s="9"/>
    </row>
    <row r="4" spans="1:18" s="3" customFormat="1" ht="15.75" customHeight="1" thickBot="1">
      <c r="A4" s="10" t="s">
        <v>8</v>
      </c>
      <c r="B4" s="40" t="s">
        <v>9</v>
      </c>
      <c r="C4" s="27" t="s">
        <v>10</v>
      </c>
      <c r="D4" s="27" t="s">
        <v>11</v>
      </c>
      <c r="E4" s="27" t="s">
        <v>12</v>
      </c>
      <c r="F4" s="41" t="s">
        <v>13</v>
      </c>
      <c r="G4" s="44" t="s">
        <v>14</v>
      </c>
      <c r="H4" s="28"/>
      <c r="I4" s="28" t="s">
        <v>15</v>
      </c>
      <c r="J4" s="28"/>
      <c r="K4" s="45" t="s">
        <v>16</v>
      </c>
      <c r="L4" s="28"/>
      <c r="M4" s="40" t="s">
        <v>14</v>
      </c>
      <c r="N4" s="27" t="s">
        <v>15</v>
      </c>
      <c r="O4" s="41" t="s">
        <v>16</v>
      </c>
      <c r="P4" s="30" t="s">
        <v>17</v>
      </c>
      <c r="Q4" s="16"/>
      <c r="R4" s="16"/>
    </row>
    <row r="5" spans="1:16" s="3" customFormat="1" ht="13.5" customHeight="1">
      <c r="A5" s="32" t="s">
        <v>53</v>
      </c>
      <c r="B5" s="36"/>
      <c r="C5" s="36"/>
      <c r="D5" s="36"/>
      <c r="E5" s="36"/>
      <c r="F5" s="36"/>
      <c r="G5" s="42">
        <v>1</v>
      </c>
      <c r="H5" s="42"/>
      <c r="I5" s="42"/>
      <c r="J5" s="42"/>
      <c r="K5" s="42"/>
      <c r="L5" s="42"/>
      <c r="M5" s="36"/>
      <c r="N5" s="42"/>
      <c r="O5" s="36"/>
      <c r="P5" s="31" t="s">
        <v>141</v>
      </c>
    </row>
    <row r="6" spans="1:16" s="3" customFormat="1" ht="13.5" customHeight="1">
      <c r="A6" s="32" t="s">
        <v>54</v>
      </c>
      <c r="B6" s="36"/>
      <c r="C6" s="36">
        <v>4</v>
      </c>
      <c r="D6" s="36">
        <v>2</v>
      </c>
      <c r="E6" s="36">
        <v>1</v>
      </c>
      <c r="F6" s="36"/>
      <c r="G6" s="42">
        <v>5</v>
      </c>
      <c r="H6" s="42"/>
      <c r="I6" s="42">
        <v>25</v>
      </c>
      <c r="J6" s="42"/>
      <c r="K6" s="42">
        <v>9</v>
      </c>
      <c r="L6" s="42"/>
      <c r="M6" s="36"/>
      <c r="N6" s="42"/>
      <c r="O6" s="36"/>
      <c r="P6" s="31" t="s">
        <v>142</v>
      </c>
    </row>
    <row r="7" spans="1:16" s="3" customFormat="1" ht="13.5" customHeight="1">
      <c r="A7" s="32" t="s">
        <v>55</v>
      </c>
      <c r="B7" s="36"/>
      <c r="C7" s="36">
        <v>6</v>
      </c>
      <c r="D7" s="36"/>
      <c r="E7" s="36"/>
      <c r="F7" s="36"/>
      <c r="G7" s="42">
        <v>1</v>
      </c>
      <c r="H7" s="42"/>
      <c r="I7" s="42">
        <v>3</v>
      </c>
      <c r="J7" s="42"/>
      <c r="K7" s="42"/>
      <c r="L7" s="42"/>
      <c r="M7" s="36"/>
      <c r="N7" s="42"/>
      <c r="O7" s="36"/>
      <c r="P7" s="31"/>
    </row>
    <row r="8" spans="1:16" s="3" customFormat="1" ht="13.5" customHeight="1">
      <c r="A8" s="32" t="s">
        <v>56</v>
      </c>
      <c r="B8" s="36"/>
      <c r="C8" s="36">
        <v>1</v>
      </c>
      <c r="D8" s="36"/>
      <c r="E8" s="36"/>
      <c r="F8" s="36"/>
      <c r="G8" s="42"/>
      <c r="H8" s="42"/>
      <c r="I8" s="42">
        <v>2</v>
      </c>
      <c r="J8" s="42"/>
      <c r="K8" s="42"/>
      <c r="L8" s="42"/>
      <c r="M8" s="36"/>
      <c r="N8" s="42"/>
      <c r="O8" s="36"/>
      <c r="P8" s="31"/>
    </row>
    <row r="9" spans="1:16" s="3" customFormat="1" ht="13.5" customHeight="1">
      <c r="A9" s="32" t="s">
        <v>57</v>
      </c>
      <c r="B9" s="36"/>
      <c r="C9" s="36">
        <v>3</v>
      </c>
      <c r="D9" s="36"/>
      <c r="E9" s="36"/>
      <c r="F9" s="36"/>
      <c r="G9" s="42">
        <v>1</v>
      </c>
      <c r="H9" s="42"/>
      <c r="I9" s="42">
        <v>2</v>
      </c>
      <c r="J9" s="42"/>
      <c r="K9" s="42"/>
      <c r="L9" s="42"/>
      <c r="M9" s="36"/>
      <c r="N9" s="42"/>
      <c r="O9" s="36"/>
      <c r="P9" s="31"/>
    </row>
    <row r="10" spans="1:16" s="3" customFormat="1" ht="13.5" customHeight="1">
      <c r="A10" s="32" t="s">
        <v>58</v>
      </c>
      <c r="B10" s="36"/>
      <c r="C10" s="36">
        <v>4</v>
      </c>
      <c r="D10" s="36">
        <v>1</v>
      </c>
      <c r="E10" s="36">
        <v>1</v>
      </c>
      <c r="F10" s="36"/>
      <c r="G10" s="42">
        <v>1</v>
      </c>
      <c r="H10" s="42"/>
      <c r="I10" s="42">
        <v>4</v>
      </c>
      <c r="J10" s="42"/>
      <c r="K10" s="42">
        <v>1</v>
      </c>
      <c r="L10" s="42"/>
      <c r="M10" s="36"/>
      <c r="N10" s="42"/>
      <c r="O10" s="36"/>
      <c r="P10" s="31" t="s">
        <v>144</v>
      </c>
    </row>
    <row r="11" spans="1:16" s="3" customFormat="1" ht="13.5" customHeight="1">
      <c r="A11" s="32" t="s">
        <v>59</v>
      </c>
      <c r="B11" s="36"/>
      <c r="C11" s="36">
        <v>3</v>
      </c>
      <c r="D11" s="36">
        <v>1</v>
      </c>
      <c r="E11" s="36"/>
      <c r="F11" s="36"/>
      <c r="G11" s="42">
        <v>1</v>
      </c>
      <c r="H11" s="42"/>
      <c r="I11" s="42">
        <v>4</v>
      </c>
      <c r="J11" s="42"/>
      <c r="K11" s="42">
        <v>1</v>
      </c>
      <c r="L11" s="42"/>
      <c r="M11" s="36"/>
      <c r="N11" s="42"/>
      <c r="O11" s="36"/>
      <c r="P11" s="31" t="s">
        <v>145</v>
      </c>
    </row>
    <row r="12" spans="1:16" s="3" customFormat="1" ht="13.5" customHeight="1">
      <c r="A12" s="32" t="s">
        <v>60</v>
      </c>
      <c r="B12" s="36"/>
      <c r="C12" s="36">
        <v>1</v>
      </c>
      <c r="D12" s="36"/>
      <c r="E12" s="36"/>
      <c r="F12" s="36"/>
      <c r="G12" s="42"/>
      <c r="H12" s="42"/>
      <c r="I12" s="42">
        <v>2</v>
      </c>
      <c r="J12" s="42"/>
      <c r="K12" s="42"/>
      <c r="L12" s="42"/>
      <c r="M12" s="36"/>
      <c r="N12" s="42"/>
      <c r="O12" s="36"/>
      <c r="P12" s="31"/>
    </row>
    <row r="13" spans="1:16" s="3" customFormat="1" ht="13.5" customHeight="1">
      <c r="A13" s="32" t="s">
        <v>61</v>
      </c>
      <c r="B13" s="36"/>
      <c r="C13" s="36">
        <v>2</v>
      </c>
      <c r="D13" s="36">
        <v>1</v>
      </c>
      <c r="E13" s="36"/>
      <c r="F13" s="36"/>
      <c r="G13" s="42"/>
      <c r="H13" s="42"/>
      <c r="I13" s="42">
        <v>1</v>
      </c>
      <c r="J13" s="42"/>
      <c r="K13" s="42"/>
      <c r="L13" s="42"/>
      <c r="M13" s="36"/>
      <c r="N13" s="42"/>
      <c r="O13" s="36"/>
      <c r="P13" s="31"/>
    </row>
    <row r="14" spans="1:16" s="3" customFormat="1" ht="13.5" customHeight="1">
      <c r="A14" s="32" t="s">
        <v>62</v>
      </c>
      <c r="B14" s="36"/>
      <c r="C14" s="36">
        <v>2</v>
      </c>
      <c r="D14" s="36">
        <v>1</v>
      </c>
      <c r="E14" s="36">
        <v>1</v>
      </c>
      <c r="F14" s="36"/>
      <c r="G14" s="42">
        <v>1</v>
      </c>
      <c r="H14" s="42"/>
      <c r="I14" s="42">
        <v>7</v>
      </c>
      <c r="J14" s="42"/>
      <c r="K14" s="42">
        <v>2</v>
      </c>
      <c r="L14" s="42"/>
      <c r="M14" s="36"/>
      <c r="N14" s="42"/>
      <c r="O14" s="36"/>
      <c r="P14" s="31"/>
    </row>
    <row r="15" spans="1:16" s="3" customFormat="1" ht="13.5" customHeight="1">
      <c r="A15" s="32" t="s">
        <v>63</v>
      </c>
      <c r="B15" s="36"/>
      <c r="C15" s="36">
        <v>1</v>
      </c>
      <c r="D15" s="36">
        <v>2</v>
      </c>
      <c r="E15" s="36"/>
      <c r="F15" s="36"/>
      <c r="G15" s="42">
        <v>1</v>
      </c>
      <c r="H15" s="42"/>
      <c r="I15" s="42">
        <v>2</v>
      </c>
      <c r="J15" s="42"/>
      <c r="K15" s="42">
        <v>1</v>
      </c>
      <c r="L15" s="42"/>
      <c r="M15" s="36"/>
      <c r="N15" s="42"/>
      <c r="O15" s="36"/>
      <c r="P15" s="31"/>
    </row>
    <row r="16" spans="1:16" s="3" customFormat="1" ht="13.5" customHeight="1">
      <c r="A16" s="32" t="s">
        <v>64</v>
      </c>
      <c r="B16" s="36"/>
      <c r="C16" s="36"/>
      <c r="D16" s="36"/>
      <c r="E16" s="36"/>
      <c r="F16" s="36"/>
      <c r="G16" s="42">
        <v>1</v>
      </c>
      <c r="H16" s="42"/>
      <c r="I16" s="42">
        <v>1</v>
      </c>
      <c r="J16" s="42"/>
      <c r="K16" s="42">
        <v>2</v>
      </c>
      <c r="L16" s="42"/>
      <c r="M16" s="36"/>
      <c r="N16" s="42"/>
      <c r="O16" s="36"/>
      <c r="P16" s="31"/>
    </row>
    <row r="17" spans="1:16" s="3" customFormat="1" ht="13.5" customHeight="1">
      <c r="A17" s="32" t="s">
        <v>65</v>
      </c>
      <c r="B17" s="36"/>
      <c r="C17" s="36"/>
      <c r="D17" s="36"/>
      <c r="E17" s="36"/>
      <c r="F17" s="36"/>
      <c r="G17" s="42">
        <v>1</v>
      </c>
      <c r="H17" s="42"/>
      <c r="I17" s="42">
        <v>4</v>
      </c>
      <c r="J17" s="42"/>
      <c r="K17" s="42"/>
      <c r="L17" s="42"/>
      <c r="M17" s="36"/>
      <c r="N17" s="42"/>
      <c r="O17" s="36"/>
      <c r="P17" s="31"/>
    </row>
    <row r="18" spans="1:16" s="3" customFormat="1" ht="13.5" customHeight="1">
      <c r="A18" s="32" t="s">
        <v>66</v>
      </c>
      <c r="B18" s="36"/>
      <c r="C18" s="36"/>
      <c r="D18" s="36"/>
      <c r="E18" s="36"/>
      <c r="F18" s="36"/>
      <c r="G18" s="42">
        <v>1</v>
      </c>
      <c r="H18" s="42"/>
      <c r="I18" s="42">
        <v>1</v>
      </c>
      <c r="J18" s="42"/>
      <c r="K18" s="42">
        <v>1</v>
      </c>
      <c r="L18" s="42"/>
      <c r="M18" s="36"/>
      <c r="N18" s="42"/>
      <c r="O18" s="36"/>
      <c r="P18" s="31"/>
    </row>
    <row r="19" spans="1:16" s="3" customFormat="1" ht="13.5" customHeight="1">
      <c r="A19" s="32" t="s">
        <v>67</v>
      </c>
      <c r="B19" s="36"/>
      <c r="C19" s="36">
        <v>1</v>
      </c>
      <c r="D19" s="36">
        <v>1</v>
      </c>
      <c r="E19" s="36"/>
      <c r="F19" s="36"/>
      <c r="G19" s="42">
        <v>6</v>
      </c>
      <c r="H19" s="42"/>
      <c r="I19" s="42">
        <v>7</v>
      </c>
      <c r="J19" s="42"/>
      <c r="K19" s="42">
        <v>1</v>
      </c>
      <c r="L19" s="42"/>
      <c r="M19" s="36"/>
      <c r="N19" s="42"/>
      <c r="O19" s="36"/>
      <c r="P19" s="31" t="s">
        <v>146</v>
      </c>
    </row>
    <row r="20" spans="1:16" s="3" customFormat="1" ht="13.5" customHeight="1">
      <c r="A20" s="32" t="s">
        <v>68</v>
      </c>
      <c r="B20" s="36"/>
      <c r="C20" s="36">
        <v>3</v>
      </c>
      <c r="D20" s="36">
        <v>3</v>
      </c>
      <c r="E20" s="36"/>
      <c r="F20" s="36"/>
      <c r="G20" s="42">
        <v>7</v>
      </c>
      <c r="H20" s="42"/>
      <c r="I20" s="42">
        <v>2</v>
      </c>
      <c r="J20" s="42"/>
      <c r="K20" s="42">
        <v>2</v>
      </c>
      <c r="L20" s="42"/>
      <c r="M20" s="36"/>
      <c r="N20" s="42"/>
      <c r="O20" s="36"/>
      <c r="P20" s="31"/>
    </row>
    <row r="21" spans="1:16" s="3" customFormat="1" ht="13.5" customHeight="1">
      <c r="A21" s="32" t="s">
        <v>69</v>
      </c>
      <c r="B21" s="36">
        <v>3</v>
      </c>
      <c r="C21" s="36">
        <v>1</v>
      </c>
      <c r="D21" s="36">
        <v>1</v>
      </c>
      <c r="E21" s="36"/>
      <c r="F21" s="36"/>
      <c r="G21" s="42">
        <v>4</v>
      </c>
      <c r="H21" s="42"/>
      <c r="I21" s="42">
        <v>5</v>
      </c>
      <c r="J21" s="42"/>
      <c r="K21" s="42">
        <v>4</v>
      </c>
      <c r="L21" s="42"/>
      <c r="M21" s="36"/>
      <c r="N21" s="42"/>
      <c r="O21" s="36"/>
      <c r="P21" s="31"/>
    </row>
    <row r="22" spans="1:16" s="3" customFormat="1" ht="13.5" customHeight="1">
      <c r="A22" s="32" t="s">
        <v>70</v>
      </c>
      <c r="B22" s="36"/>
      <c r="C22" s="36"/>
      <c r="D22" s="36"/>
      <c r="E22" s="36"/>
      <c r="F22" s="36"/>
      <c r="G22" s="42">
        <v>4</v>
      </c>
      <c r="H22" s="42"/>
      <c r="I22" s="42">
        <v>4</v>
      </c>
      <c r="J22" s="42"/>
      <c r="K22" s="42">
        <v>2</v>
      </c>
      <c r="L22" s="42"/>
      <c r="M22" s="36"/>
      <c r="N22" s="42"/>
      <c r="O22" s="36"/>
      <c r="P22" s="31"/>
    </row>
    <row r="23" spans="1:16" s="3" customFormat="1" ht="13.5" customHeight="1">
      <c r="A23" s="32" t="s">
        <v>71</v>
      </c>
      <c r="B23" s="36"/>
      <c r="C23" s="36">
        <v>3</v>
      </c>
      <c r="D23" s="36"/>
      <c r="E23" s="36"/>
      <c r="F23" s="36"/>
      <c r="G23" s="42">
        <v>4</v>
      </c>
      <c r="H23" s="42"/>
      <c r="I23" s="42">
        <v>5</v>
      </c>
      <c r="J23" s="42"/>
      <c r="K23" s="42">
        <v>2</v>
      </c>
      <c r="L23" s="42"/>
      <c r="M23" s="36"/>
      <c r="N23" s="42"/>
      <c r="O23" s="36"/>
      <c r="P23" s="31"/>
    </row>
    <row r="24" spans="1:16" s="3" customFormat="1" ht="13.5" customHeight="1">
      <c r="A24" s="32" t="s">
        <v>72</v>
      </c>
      <c r="B24" s="36">
        <v>3</v>
      </c>
      <c r="C24" s="36">
        <v>4</v>
      </c>
      <c r="D24" s="36">
        <v>1</v>
      </c>
      <c r="E24" s="36"/>
      <c r="F24" s="36"/>
      <c r="G24" s="42">
        <v>7</v>
      </c>
      <c r="H24" s="42"/>
      <c r="I24" s="42">
        <v>5</v>
      </c>
      <c r="J24" s="42"/>
      <c r="K24" s="42">
        <v>4</v>
      </c>
      <c r="L24" s="42"/>
      <c r="M24" s="36"/>
      <c r="N24" s="42"/>
      <c r="O24" s="36"/>
      <c r="P24" s="31" t="s">
        <v>147</v>
      </c>
    </row>
    <row r="25" spans="1:16" s="3" customFormat="1" ht="13.5" customHeight="1">
      <c r="A25" s="32" t="s">
        <v>73</v>
      </c>
      <c r="B25" s="36"/>
      <c r="C25" s="36">
        <v>2</v>
      </c>
      <c r="D25" s="36">
        <v>2</v>
      </c>
      <c r="E25" s="36"/>
      <c r="F25" s="36"/>
      <c r="G25" s="42">
        <v>3</v>
      </c>
      <c r="H25" s="42"/>
      <c r="I25" s="42">
        <v>6</v>
      </c>
      <c r="J25" s="42"/>
      <c r="K25" s="42">
        <v>3</v>
      </c>
      <c r="L25" s="42"/>
      <c r="M25" s="36"/>
      <c r="N25" s="42"/>
      <c r="O25" s="36"/>
      <c r="P25" s="31"/>
    </row>
    <row r="26" spans="1:16" s="3" customFormat="1" ht="13.5" customHeight="1">
      <c r="A26" s="32" t="s">
        <v>74</v>
      </c>
      <c r="B26" s="36">
        <v>2</v>
      </c>
      <c r="C26" s="36">
        <v>4</v>
      </c>
      <c r="D26" s="36">
        <v>4</v>
      </c>
      <c r="E26" s="36">
        <v>2</v>
      </c>
      <c r="F26" s="36"/>
      <c r="G26" s="42">
        <v>11</v>
      </c>
      <c r="H26" s="42"/>
      <c r="I26" s="42">
        <v>12</v>
      </c>
      <c r="J26" s="42"/>
      <c r="K26" s="42">
        <v>1</v>
      </c>
      <c r="L26" s="42"/>
      <c r="M26" s="36"/>
      <c r="N26" s="42"/>
      <c r="O26" s="36"/>
      <c r="P26" s="31"/>
    </row>
    <row r="27" spans="1:16" s="3" customFormat="1" ht="13.5" customHeight="1">
      <c r="A27" s="32" t="s">
        <v>75</v>
      </c>
      <c r="B27" s="36"/>
      <c r="C27" s="36">
        <v>11</v>
      </c>
      <c r="D27" s="36">
        <v>3</v>
      </c>
      <c r="E27" s="36">
        <v>1</v>
      </c>
      <c r="F27" s="36"/>
      <c r="G27" s="42">
        <v>15</v>
      </c>
      <c r="H27" s="42"/>
      <c r="I27" s="42">
        <v>15</v>
      </c>
      <c r="J27" s="42"/>
      <c r="K27" s="42">
        <v>3</v>
      </c>
      <c r="L27" s="42"/>
      <c r="M27" s="36"/>
      <c r="N27" s="42"/>
      <c r="O27" s="36"/>
      <c r="P27" s="31"/>
    </row>
    <row r="28" spans="1:16" s="3" customFormat="1" ht="13.5" customHeight="1">
      <c r="A28" s="32" t="s">
        <v>76</v>
      </c>
      <c r="B28" s="36">
        <v>5</v>
      </c>
      <c r="C28" s="36">
        <v>20</v>
      </c>
      <c r="D28" s="36">
        <v>8</v>
      </c>
      <c r="E28" s="36">
        <v>1</v>
      </c>
      <c r="F28" s="36"/>
      <c r="G28" s="42">
        <v>12</v>
      </c>
      <c r="H28" s="42"/>
      <c r="I28" s="42">
        <v>16</v>
      </c>
      <c r="J28" s="42"/>
      <c r="K28" s="42">
        <v>3</v>
      </c>
      <c r="L28" s="42"/>
      <c r="M28" s="36"/>
      <c r="N28" s="42"/>
      <c r="O28" s="36"/>
      <c r="P28" s="31"/>
    </row>
    <row r="29" spans="1:16" s="3" customFormat="1" ht="13.5" customHeight="1">
      <c r="A29" s="32" t="s">
        <v>77</v>
      </c>
      <c r="B29" s="36">
        <v>5</v>
      </c>
      <c r="C29" s="36">
        <v>12</v>
      </c>
      <c r="D29" s="36">
        <v>5</v>
      </c>
      <c r="E29" s="36">
        <v>1</v>
      </c>
      <c r="F29" s="36">
        <v>1</v>
      </c>
      <c r="G29" s="42">
        <v>8</v>
      </c>
      <c r="H29" s="42"/>
      <c r="I29" s="42">
        <v>9</v>
      </c>
      <c r="J29" s="42"/>
      <c r="K29" s="42">
        <v>1</v>
      </c>
      <c r="L29" s="42"/>
      <c r="M29" s="36"/>
      <c r="N29" s="42"/>
      <c r="O29" s="36"/>
      <c r="P29" s="31"/>
    </row>
    <row r="30" spans="1:16" s="3" customFormat="1" ht="13.5" customHeight="1">
      <c r="A30" s="32" t="s">
        <v>78</v>
      </c>
      <c r="B30" s="36"/>
      <c r="C30" s="36">
        <v>10</v>
      </c>
      <c r="D30" s="36">
        <v>6</v>
      </c>
      <c r="E30" s="36">
        <v>1</v>
      </c>
      <c r="F30" s="36"/>
      <c r="G30" s="42">
        <v>16</v>
      </c>
      <c r="H30" s="42"/>
      <c r="I30" s="42">
        <v>22</v>
      </c>
      <c r="J30" s="42"/>
      <c r="K30" s="42">
        <v>6</v>
      </c>
      <c r="L30" s="42"/>
      <c r="M30" s="36"/>
      <c r="N30" s="42"/>
      <c r="O30" s="36"/>
      <c r="P30" s="31"/>
    </row>
    <row r="31" spans="1:16" s="3" customFormat="1" ht="13.5" customHeight="1">
      <c r="A31" s="32" t="s">
        <v>79</v>
      </c>
      <c r="B31" s="36"/>
      <c r="C31" s="36">
        <v>7</v>
      </c>
      <c r="D31" s="36">
        <v>2</v>
      </c>
      <c r="E31" s="36"/>
      <c r="F31" s="36"/>
      <c r="G31" s="42">
        <v>2</v>
      </c>
      <c r="H31" s="42"/>
      <c r="I31" s="42">
        <v>7</v>
      </c>
      <c r="J31" s="42"/>
      <c r="K31" s="42">
        <v>2</v>
      </c>
      <c r="L31" s="42"/>
      <c r="M31" s="36"/>
      <c r="N31" s="42"/>
      <c r="O31" s="36"/>
      <c r="P31" s="31" t="s">
        <v>148</v>
      </c>
    </row>
    <row r="32" spans="1:16" s="3" customFormat="1" ht="13.5" customHeight="1">
      <c r="A32" s="32" t="s">
        <v>80</v>
      </c>
      <c r="B32" s="36"/>
      <c r="C32" s="36">
        <v>5</v>
      </c>
      <c r="D32" s="36">
        <v>5</v>
      </c>
      <c r="E32" s="36">
        <v>1</v>
      </c>
      <c r="F32" s="36"/>
      <c r="G32" s="42">
        <v>10</v>
      </c>
      <c r="H32" s="42"/>
      <c r="I32" s="42"/>
      <c r="J32" s="42"/>
      <c r="K32" s="42"/>
      <c r="L32" s="42"/>
      <c r="M32" s="36"/>
      <c r="N32" s="42"/>
      <c r="O32" s="36"/>
      <c r="P32" s="31"/>
    </row>
    <row r="33" spans="1:16" s="3" customFormat="1" ht="13.5" customHeight="1">
      <c r="A33" s="32" t="s">
        <v>81</v>
      </c>
      <c r="B33" s="36"/>
      <c r="C33" s="36"/>
      <c r="D33" s="36"/>
      <c r="E33" s="36"/>
      <c r="F33" s="36"/>
      <c r="G33" s="42">
        <v>3</v>
      </c>
      <c r="H33" s="42"/>
      <c r="I33" s="42">
        <v>3</v>
      </c>
      <c r="J33" s="42"/>
      <c r="K33" s="42"/>
      <c r="L33" s="42"/>
      <c r="M33" s="36"/>
      <c r="N33" s="42"/>
      <c r="O33" s="36"/>
      <c r="P33" s="31"/>
    </row>
    <row r="34" spans="1:16" s="3" customFormat="1" ht="13.5" customHeight="1">
      <c r="A34" s="32" t="s">
        <v>82</v>
      </c>
      <c r="B34" s="36"/>
      <c r="C34" s="36">
        <v>1</v>
      </c>
      <c r="D34" s="36"/>
      <c r="E34" s="36">
        <v>1</v>
      </c>
      <c r="F34" s="36"/>
      <c r="G34" s="42">
        <v>4</v>
      </c>
      <c r="H34" s="42"/>
      <c r="I34" s="42">
        <v>4</v>
      </c>
      <c r="J34" s="42"/>
      <c r="K34" s="42">
        <v>1</v>
      </c>
      <c r="L34" s="42"/>
      <c r="M34" s="36"/>
      <c r="N34" s="42"/>
      <c r="O34" s="36"/>
      <c r="P34" s="31"/>
    </row>
    <row r="35" spans="1:16" s="3" customFormat="1" ht="13.5" customHeight="1">
      <c r="A35" s="32" t="s">
        <v>83</v>
      </c>
      <c r="B35" s="36"/>
      <c r="C35" s="36">
        <v>3</v>
      </c>
      <c r="D35" s="36">
        <v>2</v>
      </c>
      <c r="E35" s="36"/>
      <c r="F35" s="36"/>
      <c r="G35" s="42">
        <v>3</v>
      </c>
      <c r="H35" s="42"/>
      <c r="I35" s="42">
        <v>1</v>
      </c>
      <c r="J35" s="42"/>
      <c r="K35" s="42"/>
      <c r="L35" s="42"/>
      <c r="M35" s="36"/>
      <c r="N35" s="42"/>
      <c r="O35" s="36"/>
      <c r="P35" s="31"/>
    </row>
    <row r="36" spans="1:16" s="3" customFormat="1" ht="13.5" customHeight="1">
      <c r="A36" s="32" t="s">
        <v>84</v>
      </c>
      <c r="B36" s="36"/>
      <c r="C36" s="36">
        <v>3</v>
      </c>
      <c r="D36" s="36">
        <v>2</v>
      </c>
      <c r="E36" s="36"/>
      <c r="F36" s="36"/>
      <c r="G36" s="42">
        <v>4</v>
      </c>
      <c r="H36" s="42"/>
      <c r="I36" s="42">
        <v>7</v>
      </c>
      <c r="J36" s="42"/>
      <c r="K36" s="42">
        <v>2</v>
      </c>
      <c r="L36" s="42"/>
      <c r="M36" s="36"/>
      <c r="N36" s="42"/>
      <c r="O36" s="36"/>
      <c r="P36" s="31"/>
    </row>
    <row r="37" spans="1:16" s="3" customFormat="1" ht="13.5" customHeight="1">
      <c r="A37" s="32" t="s">
        <v>85</v>
      </c>
      <c r="B37" s="36"/>
      <c r="C37" s="36"/>
      <c r="D37" s="36"/>
      <c r="E37" s="36"/>
      <c r="F37" s="36"/>
      <c r="G37" s="42">
        <v>5</v>
      </c>
      <c r="H37" s="42"/>
      <c r="I37" s="42">
        <v>5</v>
      </c>
      <c r="J37" s="42"/>
      <c r="K37" s="42"/>
      <c r="L37" s="42"/>
      <c r="M37" s="36"/>
      <c r="N37" s="42"/>
      <c r="O37" s="36"/>
      <c r="P37" s="31"/>
    </row>
    <row r="38" spans="1:16" s="3" customFormat="1" ht="13.5" customHeight="1">
      <c r="A38" s="32" t="s">
        <v>86</v>
      </c>
      <c r="B38" s="36"/>
      <c r="C38" s="36">
        <v>14</v>
      </c>
      <c r="D38" s="36">
        <v>3</v>
      </c>
      <c r="E38" s="36"/>
      <c r="F38" s="36"/>
      <c r="G38" s="42">
        <v>7</v>
      </c>
      <c r="H38" s="42"/>
      <c r="I38" s="42">
        <v>5</v>
      </c>
      <c r="J38" s="42"/>
      <c r="K38" s="42">
        <v>2</v>
      </c>
      <c r="L38" s="42"/>
      <c r="M38" s="36">
        <v>1</v>
      </c>
      <c r="N38" s="42"/>
      <c r="O38" s="36"/>
      <c r="P38" s="31"/>
    </row>
    <row r="39" spans="1:16" s="3" customFormat="1" ht="13.5" customHeight="1">
      <c r="A39" s="32" t="s">
        <v>87</v>
      </c>
      <c r="B39" s="36"/>
      <c r="C39" s="36">
        <v>11</v>
      </c>
      <c r="D39" s="36">
        <v>5</v>
      </c>
      <c r="E39" s="36">
        <v>1</v>
      </c>
      <c r="F39" s="36">
        <v>1</v>
      </c>
      <c r="G39" s="42">
        <v>1</v>
      </c>
      <c r="H39" s="42"/>
      <c r="I39" s="42"/>
      <c r="J39" s="42"/>
      <c r="K39" s="42"/>
      <c r="L39" s="42"/>
      <c r="M39" s="36"/>
      <c r="N39" s="42"/>
      <c r="O39" s="36"/>
      <c r="P39" s="31"/>
    </row>
    <row r="40" spans="1:16" s="3" customFormat="1" ht="13.5" customHeight="1">
      <c r="A40" s="32" t="s">
        <v>88</v>
      </c>
      <c r="B40" s="36"/>
      <c r="C40" s="36">
        <v>11</v>
      </c>
      <c r="D40" s="36">
        <v>4</v>
      </c>
      <c r="E40" s="36"/>
      <c r="F40" s="36"/>
      <c r="G40" s="42">
        <v>13</v>
      </c>
      <c r="H40" s="42"/>
      <c r="I40" s="42">
        <v>13</v>
      </c>
      <c r="J40" s="42"/>
      <c r="K40" s="42">
        <v>2</v>
      </c>
      <c r="L40" s="42"/>
      <c r="M40" s="36"/>
      <c r="N40" s="42"/>
      <c r="O40" s="36"/>
      <c r="P40" s="31"/>
    </row>
    <row r="41" spans="1:16" s="3" customFormat="1" ht="13.5" customHeight="1">
      <c r="A41" s="32" t="s">
        <v>89</v>
      </c>
      <c r="B41" s="36"/>
      <c r="C41" s="36">
        <v>5</v>
      </c>
      <c r="D41" s="36">
        <v>2</v>
      </c>
      <c r="E41" s="36">
        <v>1</v>
      </c>
      <c r="F41" s="36"/>
      <c r="G41" s="42">
        <v>13</v>
      </c>
      <c r="H41" s="42"/>
      <c r="I41" s="42">
        <v>15</v>
      </c>
      <c r="J41" s="42"/>
      <c r="K41" s="42">
        <v>6</v>
      </c>
      <c r="L41" s="42"/>
      <c r="M41" s="36"/>
      <c r="N41" s="42"/>
      <c r="O41" s="36"/>
      <c r="P41" s="31"/>
    </row>
    <row r="42" spans="1:16" s="3" customFormat="1" ht="13.5" customHeight="1">
      <c r="A42" s="32" t="s">
        <v>90</v>
      </c>
      <c r="B42" s="36"/>
      <c r="C42" s="36">
        <v>7</v>
      </c>
      <c r="D42" s="36">
        <v>3</v>
      </c>
      <c r="E42" s="36"/>
      <c r="F42" s="36"/>
      <c r="G42" s="42">
        <v>16</v>
      </c>
      <c r="H42" s="42"/>
      <c r="I42" s="42">
        <v>12</v>
      </c>
      <c r="J42" s="42"/>
      <c r="K42" s="42">
        <v>2</v>
      </c>
      <c r="L42" s="42"/>
      <c r="M42" s="36"/>
      <c r="N42" s="42"/>
      <c r="O42" s="36"/>
      <c r="P42" s="31"/>
    </row>
    <row r="43" spans="1:16" s="3" customFormat="1" ht="13.5" customHeight="1">
      <c r="A43" s="32" t="s">
        <v>91</v>
      </c>
      <c r="B43" s="36"/>
      <c r="C43" s="36">
        <v>40</v>
      </c>
      <c r="D43" s="36">
        <v>10</v>
      </c>
      <c r="E43" s="36">
        <v>3</v>
      </c>
      <c r="F43" s="36"/>
      <c r="G43" s="42">
        <v>15</v>
      </c>
      <c r="H43" s="42"/>
      <c r="I43" s="42">
        <v>15</v>
      </c>
      <c r="J43" s="42"/>
      <c r="K43" s="42">
        <v>3</v>
      </c>
      <c r="L43" s="42"/>
      <c r="M43" s="36"/>
      <c r="N43" s="42"/>
      <c r="O43" s="36"/>
      <c r="P43" s="31"/>
    </row>
    <row r="44" spans="1:16" s="3" customFormat="1" ht="13.5" customHeight="1">
      <c r="A44" s="32" t="s">
        <v>92</v>
      </c>
      <c r="B44" s="36"/>
      <c r="C44" s="36">
        <v>4</v>
      </c>
      <c r="D44" s="36">
        <v>1</v>
      </c>
      <c r="E44" s="36"/>
      <c r="F44" s="36"/>
      <c r="G44" s="42">
        <v>7</v>
      </c>
      <c r="H44" s="42"/>
      <c r="I44" s="42">
        <v>13</v>
      </c>
      <c r="J44" s="42"/>
      <c r="K44" s="42">
        <v>3</v>
      </c>
      <c r="L44" s="42"/>
      <c r="M44" s="36"/>
      <c r="N44" s="42"/>
      <c r="O44" s="36"/>
      <c r="P44" s="31"/>
    </row>
    <row r="45" spans="1:16" s="3" customFormat="1" ht="13.5" customHeight="1">
      <c r="A45" s="32" t="s">
        <v>93</v>
      </c>
      <c r="B45" s="36"/>
      <c r="C45" s="36">
        <v>2</v>
      </c>
      <c r="D45" s="36">
        <v>3</v>
      </c>
      <c r="E45" s="36"/>
      <c r="F45" s="36"/>
      <c r="G45" s="42">
        <v>1</v>
      </c>
      <c r="H45" s="42"/>
      <c r="I45" s="42">
        <v>3</v>
      </c>
      <c r="J45" s="42"/>
      <c r="K45" s="42">
        <v>3</v>
      </c>
      <c r="L45" s="42"/>
      <c r="M45" s="36"/>
      <c r="N45" s="42"/>
      <c r="O45" s="36"/>
      <c r="P45" s="31"/>
    </row>
    <row r="46" spans="1:16" s="3" customFormat="1" ht="13.5" customHeight="1">
      <c r="A46" s="32" t="s">
        <v>94</v>
      </c>
      <c r="B46" s="36"/>
      <c r="C46" s="36"/>
      <c r="D46" s="36"/>
      <c r="E46" s="36"/>
      <c r="F46" s="36"/>
      <c r="G46" s="42"/>
      <c r="H46" s="42"/>
      <c r="I46" s="42">
        <v>4</v>
      </c>
      <c r="J46" s="42"/>
      <c r="K46" s="42"/>
      <c r="L46" s="42"/>
      <c r="M46" s="36"/>
      <c r="N46" s="42"/>
      <c r="O46" s="36"/>
      <c r="P46" s="31"/>
    </row>
    <row r="47" spans="1:16" s="3" customFormat="1" ht="13.5" customHeight="1">
      <c r="A47" s="32" t="s">
        <v>95</v>
      </c>
      <c r="B47" s="36"/>
      <c r="C47" s="36">
        <v>3</v>
      </c>
      <c r="D47" s="36">
        <v>1</v>
      </c>
      <c r="E47" s="36"/>
      <c r="F47" s="36"/>
      <c r="G47" s="42">
        <v>2</v>
      </c>
      <c r="H47" s="42"/>
      <c r="I47" s="42">
        <v>3</v>
      </c>
      <c r="J47" s="42"/>
      <c r="K47" s="42">
        <v>1</v>
      </c>
      <c r="L47" s="42"/>
      <c r="M47" s="36"/>
      <c r="N47" s="42"/>
      <c r="O47" s="36"/>
      <c r="P47" s="31"/>
    </row>
    <row r="48" spans="1:16" s="3" customFormat="1" ht="13.5" customHeight="1">
      <c r="A48" s="32" t="s">
        <v>96</v>
      </c>
      <c r="B48" s="36"/>
      <c r="C48" s="36">
        <v>2</v>
      </c>
      <c r="D48" s="36">
        <v>2</v>
      </c>
      <c r="E48" s="36"/>
      <c r="F48" s="36"/>
      <c r="G48" s="42">
        <v>6</v>
      </c>
      <c r="H48" s="42"/>
      <c r="I48" s="42">
        <v>10</v>
      </c>
      <c r="J48" s="42"/>
      <c r="K48" s="42">
        <v>1</v>
      </c>
      <c r="L48" s="42"/>
      <c r="M48" s="36"/>
      <c r="N48" s="42"/>
      <c r="O48" s="36"/>
      <c r="P48" s="31"/>
    </row>
    <row r="49" spans="1:16" s="3" customFormat="1" ht="13.5" customHeight="1">
      <c r="A49" s="32" t="s">
        <v>97</v>
      </c>
      <c r="B49" s="36"/>
      <c r="C49" s="36">
        <v>4</v>
      </c>
      <c r="D49" s="36"/>
      <c r="E49" s="36"/>
      <c r="F49" s="36"/>
      <c r="G49" s="42">
        <v>2</v>
      </c>
      <c r="H49" s="42"/>
      <c r="I49" s="42">
        <v>4</v>
      </c>
      <c r="J49" s="42"/>
      <c r="K49" s="42">
        <v>1</v>
      </c>
      <c r="L49" s="42"/>
      <c r="M49" s="36"/>
      <c r="N49" s="42">
        <v>1</v>
      </c>
      <c r="O49" s="36"/>
      <c r="P49" s="31"/>
    </row>
    <row r="50" spans="1:16" s="3" customFormat="1" ht="13.5" customHeight="1">
      <c r="A50" s="32" t="s">
        <v>98</v>
      </c>
      <c r="B50" s="36"/>
      <c r="C50" s="36">
        <v>2</v>
      </c>
      <c r="D50" s="36"/>
      <c r="E50" s="36"/>
      <c r="F50" s="36"/>
      <c r="G50" s="42">
        <v>10</v>
      </c>
      <c r="H50" s="42"/>
      <c r="I50" s="42">
        <v>10</v>
      </c>
      <c r="J50" s="42"/>
      <c r="K50" s="42">
        <v>2</v>
      </c>
      <c r="L50" s="42"/>
      <c r="M50" s="36"/>
      <c r="N50" s="42"/>
      <c r="O50" s="36"/>
      <c r="P50" s="31"/>
    </row>
    <row r="51" spans="1:16" s="3" customFormat="1" ht="13.5" customHeight="1">
      <c r="A51" s="32" t="s">
        <v>99</v>
      </c>
      <c r="B51" s="36"/>
      <c r="C51" s="36">
        <v>3</v>
      </c>
      <c r="D51" s="36"/>
      <c r="E51" s="36"/>
      <c r="F51" s="36"/>
      <c r="G51" s="42">
        <v>5</v>
      </c>
      <c r="H51" s="42"/>
      <c r="I51" s="42">
        <v>15</v>
      </c>
      <c r="J51" s="42"/>
      <c r="K51" s="42">
        <v>3</v>
      </c>
      <c r="L51" s="42"/>
      <c r="M51" s="36"/>
      <c r="N51" s="42">
        <v>2</v>
      </c>
      <c r="O51" s="36"/>
      <c r="P51" s="31"/>
    </row>
    <row r="52" spans="1:16" s="3" customFormat="1" ht="13.5" customHeight="1">
      <c r="A52" s="32" t="s">
        <v>100</v>
      </c>
      <c r="B52" s="36"/>
      <c r="C52" s="36"/>
      <c r="D52" s="36"/>
      <c r="E52" s="36"/>
      <c r="F52" s="36"/>
      <c r="G52" s="42">
        <v>5</v>
      </c>
      <c r="H52" s="42"/>
      <c r="I52" s="42">
        <v>3</v>
      </c>
      <c r="J52" s="42"/>
      <c r="K52" s="42"/>
      <c r="L52" s="42"/>
      <c r="M52" s="36"/>
      <c r="N52" s="42"/>
      <c r="O52" s="36"/>
      <c r="P52" s="31"/>
    </row>
    <row r="53" spans="1:16" s="3" customFormat="1" ht="13.5" customHeight="1">
      <c r="A53" s="32" t="s">
        <v>101</v>
      </c>
      <c r="B53" s="36"/>
      <c r="C53" s="36"/>
      <c r="D53" s="36"/>
      <c r="E53" s="36"/>
      <c r="F53" s="36"/>
      <c r="G53" s="42">
        <v>3</v>
      </c>
      <c r="H53" s="42"/>
      <c r="I53" s="42">
        <v>8</v>
      </c>
      <c r="J53" s="42"/>
      <c r="K53" s="42">
        <v>2</v>
      </c>
      <c r="L53" s="42"/>
      <c r="M53" s="36"/>
      <c r="N53" s="42"/>
      <c r="O53" s="36">
        <v>1</v>
      </c>
      <c r="P53" s="31"/>
    </row>
    <row r="54" spans="1:16" s="3" customFormat="1" ht="13.5" customHeight="1">
      <c r="A54" s="32" t="s">
        <v>102</v>
      </c>
      <c r="B54" s="36"/>
      <c r="C54" s="36"/>
      <c r="D54" s="36"/>
      <c r="E54" s="36"/>
      <c r="F54" s="36"/>
      <c r="G54" s="42">
        <v>2</v>
      </c>
      <c r="H54" s="42"/>
      <c r="I54" s="42">
        <v>4</v>
      </c>
      <c r="J54" s="42"/>
      <c r="K54" s="42">
        <v>1</v>
      </c>
      <c r="L54" s="42"/>
      <c r="M54" s="36"/>
      <c r="N54" s="42"/>
      <c r="O54" s="36"/>
      <c r="P54" s="31"/>
    </row>
    <row r="55" spans="1:16" s="3" customFormat="1" ht="13.5" customHeight="1">
      <c r="A55" s="32" t="s">
        <v>103</v>
      </c>
      <c r="B55" s="36"/>
      <c r="C55" s="36">
        <v>5</v>
      </c>
      <c r="D55" s="36"/>
      <c r="E55" s="36"/>
      <c r="F55" s="36"/>
      <c r="G55" s="42">
        <v>3</v>
      </c>
      <c r="H55" s="42"/>
      <c r="I55" s="42">
        <v>2</v>
      </c>
      <c r="J55" s="42"/>
      <c r="K55" s="42">
        <v>1</v>
      </c>
      <c r="L55" s="42"/>
      <c r="M55" s="36"/>
      <c r="N55" s="42"/>
      <c r="O55" s="36"/>
      <c r="P55" s="31"/>
    </row>
    <row r="56" spans="1:16" s="3" customFormat="1" ht="13.5" customHeight="1">
      <c r="A56" s="32" t="s">
        <v>104</v>
      </c>
      <c r="B56" s="36"/>
      <c r="C56" s="36"/>
      <c r="D56" s="36"/>
      <c r="E56" s="36"/>
      <c r="F56" s="36"/>
      <c r="G56" s="42">
        <v>2</v>
      </c>
      <c r="H56" s="42"/>
      <c r="I56" s="42">
        <v>3</v>
      </c>
      <c r="J56" s="42"/>
      <c r="K56" s="42">
        <v>4</v>
      </c>
      <c r="L56" s="42"/>
      <c r="M56" s="36"/>
      <c r="N56" s="42"/>
      <c r="O56" s="36"/>
      <c r="P56" s="31"/>
    </row>
    <row r="57" spans="1:16" s="3" customFormat="1" ht="13.5" customHeight="1">
      <c r="A57" s="32" t="s">
        <v>105</v>
      </c>
      <c r="B57" s="36"/>
      <c r="C57" s="36"/>
      <c r="D57" s="36"/>
      <c r="E57" s="36"/>
      <c r="F57" s="36"/>
      <c r="G57" s="42">
        <v>13</v>
      </c>
      <c r="H57" s="42"/>
      <c r="I57" s="42">
        <v>35</v>
      </c>
      <c r="J57" s="42"/>
      <c r="K57" s="42">
        <v>10</v>
      </c>
      <c r="L57" s="42"/>
      <c r="M57" s="36"/>
      <c r="N57" s="42"/>
      <c r="O57" s="36"/>
      <c r="P57" s="31"/>
    </row>
    <row r="58" spans="1:16" s="3" customFormat="1" ht="13.5" customHeight="1">
      <c r="A58" s="32" t="s">
        <v>106</v>
      </c>
      <c r="B58" s="36"/>
      <c r="C58" s="36"/>
      <c r="D58" s="36"/>
      <c r="E58" s="36"/>
      <c r="F58" s="36"/>
      <c r="G58" s="42">
        <v>2</v>
      </c>
      <c r="H58" s="42"/>
      <c r="I58" s="42">
        <v>4</v>
      </c>
      <c r="J58" s="42"/>
      <c r="K58" s="42">
        <v>1</v>
      </c>
      <c r="L58" s="42"/>
      <c r="M58" s="36"/>
      <c r="N58" s="42"/>
      <c r="O58" s="36"/>
      <c r="P58" s="31"/>
    </row>
    <row r="59" spans="1:16" s="3" customFormat="1" ht="13.5" customHeight="1">
      <c r="A59" s="32" t="s">
        <v>107</v>
      </c>
      <c r="B59" s="36"/>
      <c r="C59" s="36"/>
      <c r="D59" s="36"/>
      <c r="E59" s="36"/>
      <c r="F59" s="36"/>
      <c r="G59" s="42">
        <v>6</v>
      </c>
      <c r="H59" s="42"/>
      <c r="I59" s="42">
        <v>8</v>
      </c>
      <c r="J59" s="42"/>
      <c r="K59" s="42">
        <v>4</v>
      </c>
      <c r="L59" s="42"/>
      <c r="M59" s="36"/>
      <c r="N59" s="42"/>
      <c r="O59" s="36"/>
      <c r="P59" s="31"/>
    </row>
    <row r="60" spans="1:16" s="3" customFormat="1" ht="13.5" customHeight="1">
      <c r="A60" s="32" t="s">
        <v>108</v>
      </c>
      <c r="B60" s="36"/>
      <c r="C60" s="36"/>
      <c r="D60" s="36"/>
      <c r="E60" s="36"/>
      <c r="F60" s="36"/>
      <c r="G60" s="42">
        <v>4</v>
      </c>
      <c r="H60" s="42"/>
      <c r="I60" s="42">
        <v>5</v>
      </c>
      <c r="J60" s="42"/>
      <c r="K60" s="42">
        <v>5</v>
      </c>
      <c r="L60" s="42"/>
      <c r="M60" s="36"/>
      <c r="N60" s="42"/>
      <c r="O60" s="36"/>
      <c r="P60" s="31"/>
    </row>
    <row r="61" spans="1:18" ht="13.5" customHeight="1">
      <c r="A61" s="32" t="s">
        <v>109</v>
      </c>
      <c r="B61" s="36"/>
      <c r="C61" s="36"/>
      <c r="D61" s="36"/>
      <c r="E61" s="36"/>
      <c r="F61" s="36"/>
      <c r="G61" s="42">
        <v>1</v>
      </c>
      <c r="H61" s="42"/>
      <c r="I61" s="42">
        <v>7</v>
      </c>
      <c r="J61" s="42"/>
      <c r="K61" s="42">
        <v>1</v>
      </c>
      <c r="L61" s="42"/>
      <c r="M61" s="36"/>
      <c r="N61" s="42"/>
      <c r="O61" s="36"/>
      <c r="P61" s="31"/>
      <c r="Q61" s="3"/>
      <c r="R61" s="3"/>
    </row>
    <row r="62" spans="1:18" ht="13.5" customHeight="1">
      <c r="A62" s="32" t="s">
        <v>110</v>
      </c>
      <c r="B62" s="36"/>
      <c r="C62" s="36"/>
      <c r="D62" s="36"/>
      <c r="E62" s="36"/>
      <c r="F62" s="36"/>
      <c r="G62" s="42">
        <v>5</v>
      </c>
      <c r="H62" s="42"/>
      <c r="I62" s="42">
        <v>12</v>
      </c>
      <c r="J62" s="42"/>
      <c r="K62" s="42">
        <v>8</v>
      </c>
      <c r="L62" s="42"/>
      <c r="M62" s="36"/>
      <c r="N62" s="42"/>
      <c r="O62" s="36"/>
      <c r="P62" s="31"/>
      <c r="Q62" s="3"/>
      <c r="R62" s="3"/>
    </row>
    <row r="63" spans="1:18" ht="13.5" customHeight="1">
      <c r="A63" s="32" t="s">
        <v>111</v>
      </c>
      <c r="B63" s="36"/>
      <c r="C63" s="36"/>
      <c r="D63" s="36"/>
      <c r="E63" s="36"/>
      <c r="F63" s="36"/>
      <c r="G63" s="42">
        <v>4</v>
      </c>
      <c r="H63" s="42"/>
      <c r="I63" s="42">
        <v>5</v>
      </c>
      <c r="J63" s="42"/>
      <c r="K63" s="42">
        <v>5</v>
      </c>
      <c r="L63" s="42"/>
      <c r="M63" s="36"/>
      <c r="N63" s="42"/>
      <c r="O63" s="36"/>
      <c r="P63" s="31"/>
      <c r="Q63" s="3"/>
      <c r="R63" s="3"/>
    </row>
    <row r="64" spans="1:18" ht="13.5" customHeight="1">
      <c r="A64" s="32" t="s">
        <v>112</v>
      </c>
      <c r="B64" s="36">
        <v>1</v>
      </c>
      <c r="C64" s="36">
        <v>2</v>
      </c>
      <c r="D64" s="36">
        <v>1</v>
      </c>
      <c r="E64" s="36"/>
      <c r="F64" s="36"/>
      <c r="G64" s="42">
        <v>7</v>
      </c>
      <c r="H64" s="42"/>
      <c r="I64" s="42">
        <v>10</v>
      </c>
      <c r="J64" s="42"/>
      <c r="K64" s="42">
        <v>7</v>
      </c>
      <c r="L64" s="42"/>
      <c r="M64" s="36"/>
      <c r="N64" s="42"/>
      <c r="O64" s="36"/>
      <c r="P64" s="31" t="s">
        <v>149</v>
      </c>
      <c r="Q64" s="3"/>
      <c r="R64" s="3"/>
    </row>
    <row r="65" spans="1:18" ht="13.5" customHeight="1">
      <c r="A65" s="32" t="s">
        <v>113</v>
      </c>
      <c r="B65" s="36"/>
      <c r="C65" s="36">
        <v>5</v>
      </c>
      <c r="D65" s="36">
        <v>2</v>
      </c>
      <c r="E65" s="36"/>
      <c r="F65" s="36">
        <v>1</v>
      </c>
      <c r="G65" s="42"/>
      <c r="H65" s="42"/>
      <c r="I65" s="42"/>
      <c r="J65" s="42"/>
      <c r="K65" s="42"/>
      <c r="L65" s="42"/>
      <c r="M65" s="36"/>
      <c r="N65" s="42"/>
      <c r="O65" s="36"/>
      <c r="P65" s="31" t="s">
        <v>150</v>
      </c>
      <c r="Q65" s="3"/>
      <c r="R65" s="3"/>
    </row>
    <row r="66" spans="1:18" ht="13.5" customHeight="1">
      <c r="A66" s="32" t="s">
        <v>114</v>
      </c>
      <c r="B66" s="36"/>
      <c r="C66" s="36">
        <v>2</v>
      </c>
      <c r="D66" s="36"/>
      <c r="E66" s="36"/>
      <c r="F66" s="36"/>
      <c r="G66" s="42">
        <v>1</v>
      </c>
      <c r="H66" s="42"/>
      <c r="I66" s="42">
        <v>5</v>
      </c>
      <c r="J66" s="42"/>
      <c r="K66" s="42"/>
      <c r="L66" s="42"/>
      <c r="M66" s="36"/>
      <c r="N66" s="42"/>
      <c r="O66" s="36"/>
      <c r="P66" s="31"/>
      <c r="Q66" s="3"/>
      <c r="R66" s="3"/>
    </row>
    <row r="67" spans="1:18" ht="13.5" customHeight="1">
      <c r="A67" s="32" t="s">
        <v>115</v>
      </c>
      <c r="B67" s="36"/>
      <c r="C67" s="36">
        <v>2</v>
      </c>
      <c r="D67" s="36">
        <v>2</v>
      </c>
      <c r="E67" s="36"/>
      <c r="F67" s="36"/>
      <c r="G67" s="42"/>
      <c r="H67" s="42"/>
      <c r="I67" s="42">
        <v>5</v>
      </c>
      <c r="J67" s="42"/>
      <c r="K67" s="42"/>
      <c r="L67" s="42"/>
      <c r="M67" s="36"/>
      <c r="N67" s="42"/>
      <c r="O67" s="36"/>
      <c r="P67" s="31"/>
      <c r="Q67" s="3"/>
      <c r="R67" s="3"/>
    </row>
    <row r="68" spans="1:18" ht="13.5" customHeight="1">
      <c r="A68" s="32" t="s">
        <v>116</v>
      </c>
      <c r="B68" s="36"/>
      <c r="C68" s="36">
        <v>5</v>
      </c>
      <c r="D68" s="36">
        <v>2</v>
      </c>
      <c r="E68" s="36"/>
      <c r="F68" s="36"/>
      <c r="G68" s="42">
        <v>10</v>
      </c>
      <c r="H68" s="42"/>
      <c r="I68" s="42">
        <v>22</v>
      </c>
      <c r="J68" s="42"/>
      <c r="K68" s="42">
        <v>10</v>
      </c>
      <c r="L68" s="42"/>
      <c r="M68" s="36"/>
      <c r="N68" s="42">
        <v>2</v>
      </c>
      <c r="O68" s="36"/>
      <c r="P68" s="31" t="s">
        <v>151</v>
      </c>
      <c r="Q68" s="11"/>
      <c r="R68" s="3"/>
    </row>
    <row r="69" spans="1:18" ht="13.5" customHeight="1">
      <c r="A69" s="32" t="s">
        <v>117</v>
      </c>
      <c r="B69" s="36"/>
      <c r="C69" s="36">
        <v>1</v>
      </c>
      <c r="D69" s="36">
        <v>2</v>
      </c>
      <c r="E69" s="36"/>
      <c r="F69" s="36"/>
      <c r="G69" s="42">
        <v>5</v>
      </c>
      <c r="H69" s="42"/>
      <c r="I69" s="42">
        <v>7</v>
      </c>
      <c r="J69" s="42"/>
      <c r="K69" s="42">
        <v>4</v>
      </c>
      <c r="L69" s="42"/>
      <c r="M69" s="36"/>
      <c r="N69" s="42"/>
      <c r="O69" s="36"/>
      <c r="P69" s="31"/>
      <c r="Q69" s="11"/>
      <c r="R69" s="3"/>
    </row>
    <row r="70" spans="1:18" ht="13.5" customHeight="1">
      <c r="A70" s="32" t="s">
        <v>118</v>
      </c>
      <c r="B70" s="36"/>
      <c r="C70" s="36"/>
      <c r="D70" s="36"/>
      <c r="E70" s="36"/>
      <c r="F70" s="36"/>
      <c r="G70" s="42">
        <v>1</v>
      </c>
      <c r="H70" s="42"/>
      <c r="I70" s="42">
        <v>4</v>
      </c>
      <c r="J70" s="42"/>
      <c r="K70" s="42">
        <v>2</v>
      </c>
      <c r="L70" s="42"/>
      <c r="M70" s="36"/>
      <c r="N70" s="42"/>
      <c r="O70" s="36"/>
      <c r="P70" s="31" t="s">
        <v>152</v>
      </c>
      <c r="Q70" s="11"/>
      <c r="R70" s="3"/>
    </row>
    <row r="71" spans="1:18" ht="13.5" customHeight="1">
      <c r="A71" s="32" t="s">
        <v>119</v>
      </c>
      <c r="B71" s="36"/>
      <c r="C71" s="36"/>
      <c r="D71" s="36"/>
      <c r="E71" s="36"/>
      <c r="F71" s="36"/>
      <c r="G71" s="42"/>
      <c r="H71" s="42"/>
      <c r="I71" s="42">
        <v>3</v>
      </c>
      <c r="J71" s="42"/>
      <c r="K71" s="42">
        <v>1</v>
      </c>
      <c r="L71" s="42"/>
      <c r="M71" s="36"/>
      <c r="N71" s="42"/>
      <c r="O71" s="36"/>
      <c r="P71" s="31"/>
      <c r="Q71" s="11"/>
      <c r="R71" s="3"/>
    </row>
    <row r="72" spans="1:18" ht="13.5" customHeight="1">
      <c r="A72" s="32" t="s">
        <v>120</v>
      </c>
      <c r="B72" s="36"/>
      <c r="C72" s="36"/>
      <c r="D72" s="36"/>
      <c r="E72" s="36"/>
      <c r="F72" s="36"/>
      <c r="G72" s="42">
        <v>2</v>
      </c>
      <c r="H72" s="42"/>
      <c r="I72" s="42">
        <v>3</v>
      </c>
      <c r="J72" s="42"/>
      <c r="K72" s="42">
        <v>2</v>
      </c>
      <c r="L72" s="42"/>
      <c r="M72" s="36"/>
      <c r="N72" s="42"/>
      <c r="O72" s="36"/>
      <c r="P72" s="31"/>
      <c r="Q72" s="3"/>
      <c r="R72" s="3"/>
    </row>
    <row r="73" spans="1:18" ht="13.5" customHeight="1">
      <c r="A73" s="32" t="s">
        <v>121</v>
      </c>
      <c r="B73" s="36">
        <v>10</v>
      </c>
      <c r="C73" s="36">
        <v>5</v>
      </c>
      <c r="D73" s="36">
        <v>1</v>
      </c>
      <c r="E73" s="36"/>
      <c r="F73" s="36"/>
      <c r="G73" s="42">
        <v>2</v>
      </c>
      <c r="H73" s="42"/>
      <c r="I73" s="42">
        <v>13</v>
      </c>
      <c r="J73" s="42"/>
      <c r="K73" s="42"/>
      <c r="L73" s="42"/>
      <c r="M73" s="36"/>
      <c r="N73" s="42"/>
      <c r="O73" s="36"/>
      <c r="P73" s="31" t="s">
        <v>153</v>
      </c>
      <c r="Q73" s="3"/>
      <c r="R73" s="3"/>
    </row>
    <row r="74" spans="1:18" ht="13.5" customHeight="1">
      <c r="A74" s="32" t="s">
        <v>122</v>
      </c>
      <c r="B74" s="36">
        <v>5</v>
      </c>
      <c r="C74" s="36"/>
      <c r="D74" s="36"/>
      <c r="E74" s="36"/>
      <c r="F74" s="36"/>
      <c r="G74" s="42">
        <v>5</v>
      </c>
      <c r="H74" s="42"/>
      <c r="I74" s="42">
        <v>25</v>
      </c>
      <c r="J74" s="42"/>
      <c r="K74" s="42">
        <v>5</v>
      </c>
      <c r="L74" s="42"/>
      <c r="M74" s="36"/>
      <c r="N74" s="42"/>
      <c r="O74" s="36"/>
      <c r="P74" s="31"/>
      <c r="Q74" s="3"/>
      <c r="R74" s="3"/>
    </row>
    <row r="75" spans="1:18" ht="13.5" customHeight="1">
      <c r="A75" s="32" t="s">
        <v>123</v>
      </c>
      <c r="B75" s="36"/>
      <c r="C75" s="36">
        <v>7</v>
      </c>
      <c r="D75" s="36">
        <v>2</v>
      </c>
      <c r="E75" s="36">
        <v>1</v>
      </c>
      <c r="F75" s="36"/>
      <c r="G75" s="42"/>
      <c r="H75" s="42"/>
      <c r="I75" s="42">
        <v>9</v>
      </c>
      <c r="J75" s="42"/>
      <c r="K75" s="42">
        <v>5</v>
      </c>
      <c r="L75" s="42"/>
      <c r="M75" s="36"/>
      <c r="N75" s="42"/>
      <c r="O75" s="36"/>
      <c r="P75" s="31"/>
      <c r="Q75" s="3"/>
      <c r="R75" s="3"/>
    </row>
    <row r="76" spans="1:16" ht="13.5" customHeight="1">
      <c r="A76" s="32" t="s">
        <v>124</v>
      </c>
      <c r="B76" s="36"/>
      <c r="C76" s="36">
        <v>8</v>
      </c>
      <c r="D76" s="36">
        <v>6</v>
      </c>
      <c r="E76" s="36"/>
      <c r="F76" s="36"/>
      <c r="G76" s="42">
        <v>10</v>
      </c>
      <c r="H76" s="42"/>
      <c r="I76" s="42">
        <v>75</v>
      </c>
      <c r="J76" s="42"/>
      <c r="K76" s="42">
        <v>15</v>
      </c>
      <c r="L76" s="42"/>
      <c r="M76" s="36"/>
      <c r="N76" s="42">
        <v>1</v>
      </c>
      <c r="O76" s="36"/>
      <c r="P76" s="31" t="s">
        <v>154</v>
      </c>
    </row>
    <row r="77" spans="1:16" ht="13.5" customHeight="1">
      <c r="A77" s="32" t="s">
        <v>125</v>
      </c>
      <c r="B77" s="36"/>
      <c r="C77" s="36"/>
      <c r="D77" s="36"/>
      <c r="E77" s="36"/>
      <c r="F77" s="36"/>
      <c r="G77" s="42">
        <v>1</v>
      </c>
      <c r="H77" s="42"/>
      <c r="I77" s="42">
        <v>4</v>
      </c>
      <c r="J77" s="42"/>
      <c r="K77" s="42">
        <v>2</v>
      </c>
      <c r="L77" s="42"/>
      <c r="M77" s="36"/>
      <c r="N77" s="42"/>
      <c r="O77" s="36"/>
      <c r="P77" s="31"/>
    </row>
    <row r="78" spans="1:16" ht="13.5" customHeight="1">
      <c r="A78" s="32" t="s">
        <v>126</v>
      </c>
      <c r="B78" s="36"/>
      <c r="C78" s="36">
        <v>12</v>
      </c>
      <c r="D78" s="36">
        <v>3</v>
      </c>
      <c r="E78" s="36"/>
      <c r="F78" s="36"/>
      <c r="G78" s="42">
        <v>25</v>
      </c>
      <c r="H78" s="42"/>
      <c r="I78" s="42">
        <v>58</v>
      </c>
      <c r="J78" s="42"/>
      <c r="K78" s="42">
        <v>22</v>
      </c>
      <c r="L78" s="42"/>
      <c r="M78" s="36"/>
      <c r="N78" s="42"/>
      <c r="O78" s="36"/>
      <c r="P78" s="31" t="s">
        <v>155</v>
      </c>
    </row>
    <row r="79" spans="1:16" ht="13.5" customHeight="1">
      <c r="A79" s="32" t="s">
        <v>127</v>
      </c>
      <c r="B79" s="36"/>
      <c r="C79" s="36"/>
      <c r="D79" s="36"/>
      <c r="E79" s="36"/>
      <c r="F79" s="36"/>
      <c r="G79" s="42">
        <v>2</v>
      </c>
      <c r="H79" s="42"/>
      <c r="I79" s="42">
        <v>6</v>
      </c>
      <c r="J79" s="42"/>
      <c r="K79" s="42">
        <v>1</v>
      </c>
      <c r="L79" s="42"/>
      <c r="M79" s="36"/>
      <c r="N79" s="42"/>
      <c r="O79" s="36"/>
      <c r="P79" s="31"/>
    </row>
    <row r="80" spans="1:16" ht="13.5" customHeight="1">
      <c r="A80" s="32" t="s">
        <v>128</v>
      </c>
      <c r="B80" s="36"/>
      <c r="C80" s="36">
        <v>4</v>
      </c>
      <c r="D80" s="36"/>
      <c r="E80" s="36"/>
      <c r="F80" s="36"/>
      <c r="G80" s="42">
        <v>2</v>
      </c>
      <c r="H80" s="42"/>
      <c r="I80" s="42">
        <v>12</v>
      </c>
      <c r="J80" s="42"/>
      <c r="K80" s="42">
        <v>5</v>
      </c>
      <c r="L80" s="42"/>
      <c r="M80" s="36"/>
      <c r="N80" s="42"/>
      <c r="O80" s="36"/>
      <c r="P80" s="31"/>
    </row>
    <row r="81" spans="1:16" ht="13.5" customHeight="1">
      <c r="A81" s="32" t="s">
        <v>129</v>
      </c>
      <c r="B81" s="36">
        <v>50</v>
      </c>
      <c r="C81" s="36">
        <v>20</v>
      </c>
      <c r="D81" s="36">
        <v>10</v>
      </c>
      <c r="E81" s="36">
        <v>2</v>
      </c>
      <c r="F81" s="36"/>
      <c r="G81" s="42">
        <v>11</v>
      </c>
      <c r="H81" s="42"/>
      <c r="I81" s="42">
        <v>40</v>
      </c>
      <c r="J81" s="42"/>
      <c r="K81" s="42">
        <v>21</v>
      </c>
      <c r="L81" s="42"/>
      <c r="M81" s="36"/>
      <c r="N81" s="42"/>
      <c r="O81" s="36"/>
      <c r="P81" s="31"/>
    </row>
    <row r="82" spans="1:16" ht="13.5" customHeight="1">
      <c r="A82" s="32" t="s">
        <v>130</v>
      </c>
      <c r="B82" s="36"/>
      <c r="C82" s="36">
        <v>7</v>
      </c>
      <c r="D82" s="36">
        <v>3</v>
      </c>
      <c r="E82" s="36"/>
      <c r="F82" s="36"/>
      <c r="G82" s="42">
        <v>9</v>
      </c>
      <c r="H82" s="42"/>
      <c r="I82" s="42">
        <v>28</v>
      </c>
      <c r="J82" s="42"/>
      <c r="K82" s="42">
        <v>8</v>
      </c>
      <c r="L82" s="42"/>
      <c r="M82" s="36"/>
      <c r="N82" s="42"/>
      <c r="O82" s="36"/>
      <c r="P82" s="31"/>
    </row>
    <row r="83" spans="1:16" ht="13.5" customHeight="1">
      <c r="A83" s="32" t="s">
        <v>131</v>
      </c>
      <c r="B83" s="36"/>
      <c r="C83" s="36">
        <v>2</v>
      </c>
      <c r="D83" s="36">
        <v>2</v>
      </c>
      <c r="E83" s="36"/>
      <c r="F83" s="36"/>
      <c r="G83" s="42">
        <v>2</v>
      </c>
      <c r="H83" s="42"/>
      <c r="I83" s="42">
        <v>8</v>
      </c>
      <c r="J83" s="42"/>
      <c r="K83" s="42">
        <v>2</v>
      </c>
      <c r="L83" s="42"/>
      <c r="M83" s="36"/>
      <c r="N83" s="42"/>
      <c r="O83" s="36"/>
      <c r="P83" s="31"/>
    </row>
    <row r="84" spans="1:16" ht="13.5" customHeight="1">
      <c r="A84" s="32" t="s">
        <v>132</v>
      </c>
      <c r="B84" s="36"/>
      <c r="C84" s="36"/>
      <c r="D84" s="36"/>
      <c r="E84" s="36"/>
      <c r="F84" s="36"/>
      <c r="G84" s="42">
        <v>4</v>
      </c>
      <c r="H84" s="42"/>
      <c r="I84" s="42">
        <v>10</v>
      </c>
      <c r="J84" s="42"/>
      <c r="K84" s="42">
        <v>1</v>
      </c>
      <c r="L84" s="42"/>
      <c r="M84" s="36"/>
      <c r="N84" s="42"/>
      <c r="O84" s="36"/>
      <c r="P84" s="31"/>
    </row>
    <row r="85" spans="1:16" ht="13.5" customHeight="1">
      <c r="A85" s="32" t="s">
        <v>133</v>
      </c>
      <c r="B85" s="36"/>
      <c r="C85" s="36">
        <v>8</v>
      </c>
      <c r="D85" s="36">
        <v>6</v>
      </c>
      <c r="E85" s="36"/>
      <c r="F85" s="36"/>
      <c r="G85" s="42">
        <v>6</v>
      </c>
      <c r="H85" s="42"/>
      <c r="I85" s="42">
        <v>18</v>
      </c>
      <c r="J85" s="42"/>
      <c r="K85" s="42">
        <v>2</v>
      </c>
      <c r="L85" s="42"/>
      <c r="M85" s="36"/>
      <c r="N85" s="42"/>
      <c r="O85" s="36"/>
      <c r="P85" s="31" t="s">
        <v>156</v>
      </c>
    </row>
    <row r="86" spans="1:16" ht="13.5" customHeight="1">
      <c r="A86" s="32" t="s">
        <v>134</v>
      </c>
      <c r="B86" s="36"/>
      <c r="C86" s="36">
        <v>3</v>
      </c>
      <c r="D86" s="36">
        <v>2</v>
      </c>
      <c r="E86" s="36"/>
      <c r="F86" s="36"/>
      <c r="G86" s="36">
        <v>11</v>
      </c>
      <c r="H86" s="42"/>
      <c r="I86" s="42">
        <v>15</v>
      </c>
      <c r="J86" s="42"/>
      <c r="K86" s="42">
        <v>9</v>
      </c>
      <c r="L86" s="42"/>
      <c r="M86" s="36"/>
      <c r="N86" s="42"/>
      <c r="O86" s="36"/>
      <c r="P86" s="31"/>
    </row>
    <row r="87" spans="1:16" ht="13.5" customHeight="1">
      <c r="A87" s="32" t="s">
        <v>135</v>
      </c>
      <c r="B87" s="36"/>
      <c r="C87" s="36"/>
      <c r="D87" s="36"/>
      <c r="E87" s="36"/>
      <c r="F87" s="36"/>
      <c r="G87" s="42">
        <v>10</v>
      </c>
      <c r="H87" s="36"/>
      <c r="I87" s="36">
        <v>12</v>
      </c>
      <c r="J87" s="36"/>
      <c r="K87" s="36">
        <v>8</v>
      </c>
      <c r="L87" s="36"/>
      <c r="M87" s="36"/>
      <c r="N87" s="36"/>
      <c r="O87" s="36"/>
      <c r="P87" s="31"/>
    </row>
    <row r="88" spans="1:16" ht="13.5" customHeight="1">
      <c r="A88" s="32" t="s">
        <v>136</v>
      </c>
      <c r="B88" s="36"/>
      <c r="C88" s="36">
        <v>2</v>
      </c>
      <c r="D88" s="36"/>
      <c r="E88" s="36"/>
      <c r="F88" s="36"/>
      <c r="G88" s="42">
        <v>2</v>
      </c>
      <c r="H88" s="42"/>
      <c r="I88" s="42">
        <v>9</v>
      </c>
      <c r="J88" s="42"/>
      <c r="K88" s="42">
        <v>2</v>
      </c>
      <c r="L88" s="42"/>
      <c r="M88" s="36"/>
      <c r="N88" s="42"/>
      <c r="O88" s="36"/>
      <c r="P88" s="31"/>
    </row>
    <row r="89" spans="1:16" ht="13.5" customHeight="1">
      <c r="A89" s="32" t="s">
        <v>137</v>
      </c>
      <c r="B89" s="32"/>
      <c r="C89" s="36"/>
      <c r="D89" s="36"/>
      <c r="E89" s="36"/>
      <c r="F89" s="36"/>
      <c r="G89" s="42">
        <v>2</v>
      </c>
      <c r="H89" s="42"/>
      <c r="I89" s="42">
        <v>9</v>
      </c>
      <c r="J89" s="42"/>
      <c r="K89" s="42">
        <v>2</v>
      </c>
      <c r="L89" s="42"/>
      <c r="M89" s="36"/>
      <c r="N89" s="42"/>
      <c r="O89" s="36"/>
      <c r="P89" s="31"/>
    </row>
    <row r="90" spans="1:16" ht="13.5" customHeight="1">
      <c r="A90" s="32" t="s">
        <v>138</v>
      </c>
      <c r="B90" s="36"/>
      <c r="C90" s="36">
        <v>12</v>
      </c>
      <c r="D90" s="36">
        <v>5</v>
      </c>
      <c r="E90" s="36"/>
      <c r="F90" s="36"/>
      <c r="G90" s="42">
        <v>9</v>
      </c>
      <c r="H90" s="42"/>
      <c r="I90" s="42">
        <v>17</v>
      </c>
      <c r="J90" s="42"/>
      <c r="K90" s="42">
        <v>3</v>
      </c>
      <c r="L90" s="42"/>
      <c r="M90" s="36"/>
      <c r="N90" s="42"/>
      <c r="O90" s="36"/>
      <c r="P90" s="31"/>
    </row>
    <row r="91" spans="1:16" ht="13.5" customHeight="1">
      <c r="A91" s="32" t="s">
        <v>139</v>
      </c>
      <c r="B91" s="36"/>
      <c r="C91" s="36">
        <v>1</v>
      </c>
      <c r="D91" s="36"/>
      <c r="E91" s="36"/>
      <c r="F91" s="36"/>
      <c r="G91" s="42">
        <v>4</v>
      </c>
      <c r="H91" s="42"/>
      <c r="I91" s="42">
        <v>7</v>
      </c>
      <c r="J91" s="42"/>
      <c r="K91" s="42">
        <v>3</v>
      </c>
      <c r="L91" s="42"/>
      <c r="M91" s="36"/>
      <c r="N91" s="42"/>
      <c r="O91" s="36"/>
      <c r="P91" s="31"/>
    </row>
    <row r="92" spans="1:16" ht="13.5" customHeight="1">
      <c r="A92" s="32" t="s">
        <v>140</v>
      </c>
      <c r="B92" s="36"/>
      <c r="C92" s="36"/>
      <c r="D92" s="36"/>
      <c r="E92" s="36"/>
      <c r="F92" s="36"/>
      <c r="G92" s="42">
        <v>18</v>
      </c>
      <c r="H92" s="42"/>
      <c r="I92" s="42">
        <v>14</v>
      </c>
      <c r="J92" s="42"/>
      <c r="K92" s="42"/>
      <c r="L92" s="42"/>
      <c r="M92" s="36">
        <v>1</v>
      </c>
      <c r="N92" s="42"/>
      <c r="O92" s="36"/>
      <c r="P92" s="31" t="s">
        <v>157</v>
      </c>
    </row>
    <row r="93" spans="1:16" ht="13.5" customHeight="1">
      <c r="A93" s="32"/>
      <c r="B93" s="36"/>
      <c r="C93" s="36"/>
      <c r="D93" s="36"/>
      <c r="E93" s="36"/>
      <c r="F93" s="36"/>
      <c r="G93" s="42"/>
      <c r="H93" s="42"/>
      <c r="I93" s="42"/>
      <c r="J93" s="42"/>
      <c r="K93" s="42"/>
      <c r="L93" s="42"/>
      <c r="M93" s="36"/>
      <c r="N93" s="42"/>
      <c r="O93" s="36"/>
      <c r="P93" s="31"/>
    </row>
    <row r="94" spans="1:16" ht="13.5" customHeight="1">
      <c r="A94" s="32"/>
      <c r="B94" s="36"/>
      <c r="C94" s="36"/>
      <c r="D94" s="36"/>
      <c r="E94" s="36"/>
      <c r="F94" s="36"/>
      <c r="G94" s="42"/>
      <c r="H94" s="42"/>
      <c r="I94" s="42"/>
      <c r="J94" s="42"/>
      <c r="K94" s="42"/>
      <c r="L94" s="42"/>
      <c r="M94" s="36"/>
      <c r="N94" s="42"/>
      <c r="O94" s="36"/>
      <c r="P94" s="31"/>
    </row>
    <row r="95" spans="1:16" ht="13.5" customHeight="1">
      <c r="A95" s="32"/>
      <c r="B95" s="36"/>
      <c r="C95" s="36"/>
      <c r="D95" s="36"/>
      <c r="E95" s="36"/>
      <c r="F95" s="36"/>
      <c r="G95" s="42"/>
      <c r="H95" s="42"/>
      <c r="I95" s="42"/>
      <c r="J95" s="42"/>
      <c r="K95" s="42"/>
      <c r="L95" s="42"/>
      <c r="M95" s="36"/>
      <c r="N95" s="42"/>
      <c r="O95" s="36"/>
      <c r="P95" s="31"/>
    </row>
    <row r="96" spans="1:16" ht="13.5" customHeight="1">
      <c r="A96" s="32"/>
      <c r="B96" s="36"/>
      <c r="C96" s="36"/>
      <c r="D96" s="36"/>
      <c r="E96" s="36"/>
      <c r="F96" s="36"/>
      <c r="G96" s="42"/>
      <c r="H96" s="42"/>
      <c r="I96" s="42"/>
      <c r="J96" s="42"/>
      <c r="K96" s="42"/>
      <c r="L96" s="42"/>
      <c r="M96" s="36"/>
      <c r="N96" s="42"/>
      <c r="O96" s="36"/>
      <c r="P96" s="31"/>
    </row>
    <row r="97" spans="1:16" ht="13.5" customHeight="1">
      <c r="A97" s="53"/>
      <c r="B97" s="54"/>
      <c r="C97" s="54"/>
      <c r="D97" s="54"/>
      <c r="E97" s="54"/>
      <c r="F97" s="54"/>
      <c r="G97" s="55"/>
      <c r="H97" s="55"/>
      <c r="I97" s="55"/>
      <c r="J97" s="55"/>
      <c r="K97" s="55"/>
      <c r="L97" s="55"/>
      <c r="M97" s="54"/>
      <c r="N97" s="55"/>
      <c r="O97" s="54"/>
      <c r="P97" s="56"/>
    </row>
    <row r="98" spans="1:16" ht="13.5" customHeight="1" thickBot="1">
      <c r="A98" s="33" t="s">
        <v>18</v>
      </c>
      <c r="B98" s="34">
        <f aca="true" t="shared" si="0" ref="B98:O98">SUM(B5:B97)</f>
        <v>84</v>
      </c>
      <c r="C98" s="34">
        <f t="shared" si="0"/>
        <v>338</v>
      </c>
      <c r="D98" s="34">
        <f t="shared" si="0"/>
        <v>136</v>
      </c>
      <c r="E98" s="34">
        <f t="shared" si="0"/>
        <v>19</v>
      </c>
      <c r="F98" s="34">
        <f t="shared" si="0"/>
        <v>3</v>
      </c>
      <c r="G98" s="34">
        <f t="shared" si="0"/>
        <v>452</v>
      </c>
      <c r="H98" s="34">
        <f>SUM(H5:H97)</f>
        <v>0</v>
      </c>
      <c r="I98" s="34">
        <f>SUM(I5:I97)</f>
        <v>859</v>
      </c>
      <c r="J98" s="34">
        <f t="shared" si="0"/>
        <v>0</v>
      </c>
      <c r="K98" s="34">
        <f t="shared" si="0"/>
        <v>267</v>
      </c>
      <c r="L98" s="34">
        <f t="shared" si="0"/>
        <v>0</v>
      </c>
      <c r="M98" s="34">
        <f t="shared" si="0"/>
        <v>2</v>
      </c>
      <c r="N98" s="34">
        <f t="shared" si="0"/>
        <v>6</v>
      </c>
      <c r="O98" s="34">
        <f t="shared" si="0"/>
        <v>1</v>
      </c>
      <c r="P98" s="35"/>
    </row>
    <row r="99" spans="2:16" ht="12.75">
      <c r="B99" s="3"/>
      <c r="C99" s="11"/>
      <c r="D99" s="11"/>
      <c r="E99" s="11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3.5" customHeight="1">
      <c r="A100" s="53" t="s">
        <v>47</v>
      </c>
      <c r="B100" s="54"/>
      <c r="C100" s="54"/>
      <c r="D100" s="54"/>
      <c r="E100" s="54"/>
      <c r="F100" s="54"/>
      <c r="G100" s="55"/>
      <c r="H100" s="55"/>
      <c r="I100" s="55">
        <v>7</v>
      </c>
      <c r="J100" s="55">
        <v>2</v>
      </c>
      <c r="K100" s="55">
        <v>3</v>
      </c>
      <c r="L100" s="55"/>
      <c r="M100" s="54"/>
      <c r="N100" s="55"/>
      <c r="O100" s="54"/>
      <c r="P100" s="56"/>
    </row>
    <row r="101" spans="2:16" ht="13.5" thickBot="1">
      <c r="B101" s="3"/>
      <c r="C101" s="11"/>
      <c r="D101" s="11"/>
      <c r="E101" s="11"/>
      <c r="F101" s="11"/>
      <c r="G101" s="3"/>
      <c r="H101" s="3"/>
      <c r="I101" s="11"/>
      <c r="J101" s="11"/>
      <c r="P101" s="3"/>
    </row>
    <row r="102" spans="2:16" ht="15.75">
      <c r="B102" s="37"/>
      <c r="C102" s="38"/>
      <c r="D102" s="38" t="s">
        <v>3</v>
      </c>
      <c r="E102" s="38"/>
      <c r="F102" s="39"/>
      <c r="G102" s="1" t="s">
        <v>4</v>
      </c>
      <c r="H102" s="2" t="s">
        <v>25</v>
      </c>
      <c r="I102" s="43" t="s">
        <v>26</v>
      </c>
      <c r="J102" s="37" t="s">
        <v>27</v>
      </c>
      <c r="K102" s="38" t="s">
        <v>25</v>
      </c>
      <c r="L102" s="39" t="s">
        <v>26</v>
      </c>
      <c r="P102" s="3"/>
    </row>
    <row r="103" spans="2:16" ht="13.5" thickBot="1">
      <c r="B103" s="40" t="s">
        <v>9</v>
      </c>
      <c r="C103" s="27" t="s">
        <v>10</v>
      </c>
      <c r="D103" s="27" t="s">
        <v>11</v>
      </c>
      <c r="E103" s="27" t="s">
        <v>12</v>
      </c>
      <c r="F103" s="41" t="s">
        <v>13</v>
      </c>
      <c r="G103" s="44" t="s">
        <v>14</v>
      </c>
      <c r="H103" s="28" t="s">
        <v>15</v>
      </c>
      <c r="I103" s="45" t="s">
        <v>16</v>
      </c>
      <c r="J103" s="40" t="s">
        <v>14</v>
      </c>
      <c r="K103" s="27" t="s">
        <v>15</v>
      </c>
      <c r="L103" s="41" t="s">
        <v>16</v>
      </c>
      <c r="P103" s="3"/>
    </row>
    <row r="104" spans="1:12" ht="13.5" thickBot="1">
      <c r="A104" s="33" t="s">
        <v>48</v>
      </c>
      <c r="B104" s="59">
        <f>B98</f>
        <v>84</v>
      </c>
      <c r="C104" s="59">
        <f>C98</f>
        <v>338</v>
      </c>
      <c r="D104" s="59">
        <f>D98</f>
        <v>136</v>
      </c>
      <c r="E104" s="59">
        <f>E98</f>
        <v>19</v>
      </c>
      <c r="F104" s="59">
        <f>F98</f>
        <v>3</v>
      </c>
      <c r="G104" s="59">
        <f>G98</f>
        <v>452</v>
      </c>
      <c r="H104" s="59">
        <f>I98</f>
        <v>859</v>
      </c>
      <c r="I104" s="59">
        <f>K98</f>
        <v>267</v>
      </c>
      <c r="J104" s="59">
        <f>M98</f>
        <v>2</v>
      </c>
      <c r="K104" s="59">
        <f>N98</f>
        <v>6</v>
      </c>
      <c r="L104" s="60">
        <f>O98</f>
        <v>1</v>
      </c>
    </row>
    <row r="105" spans="1:16" ht="13.5" thickBot="1">
      <c r="A105" s="58" t="s">
        <v>52</v>
      </c>
      <c r="B105" s="61"/>
      <c r="C105" s="62"/>
      <c r="D105" s="62"/>
      <c r="E105" s="63"/>
      <c r="F105" s="62"/>
      <c r="G105" s="62"/>
      <c r="H105" s="62"/>
      <c r="I105" s="62"/>
      <c r="J105" s="62"/>
      <c r="K105" s="62"/>
      <c r="L105" s="64"/>
      <c r="P105" s="3"/>
    </row>
    <row r="106" spans="2:10" ht="12.75">
      <c r="B106" s="11"/>
      <c r="C106" s="11"/>
      <c r="D106" s="11"/>
      <c r="E106" s="3"/>
      <c r="F106" s="11"/>
      <c r="G106" s="11"/>
      <c r="H106" s="11"/>
      <c r="I106" s="11"/>
      <c r="J106" s="11"/>
    </row>
    <row r="107" spans="1:16" ht="12.75">
      <c r="A107" t="s">
        <v>9</v>
      </c>
      <c r="B107" s="3">
        <f>B104</f>
        <v>84</v>
      </c>
      <c r="C107" s="11"/>
      <c r="D107" s="11"/>
      <c r="E107" s="3"/>
      <c r="F107" s="11"/>
      <c r="G107" s="3"/>
      <c r="H107" s="3"/>
      <c r="I107" s="11"/>
      <c r="J107" s="11"/>
      <c r="P107" s="3"/>
    </row>
    <row r="108" spans="1:16" ht="12.75">
      <c r="A108" t="s">
        <v>44</v>
      </c>
      <c r="B108" s="3">
        <f>SUM(C104:F104)</f>
        <v>496</v>
      </c>
      <c r="C108" s="11"/>
      <c r="D108" s="11"/>
      <c r="E108" s="3"/>
      <c r="F108" s="11"/>
      <c r="G108" s="11"/>
      <c r="H108" s="11"/>
      <c r="I108" s="11"/>
      <c r="J108" s="11"/>
      <c r="P108" s="3"/>
    </row>
    <row r="109" spans="1:8" ht="12.75">
      <c r="A109" t="s">
        <v>45</v>
      </c>
      <c r="B109" s="3">
        <f>SUM(G104:I104)</f>
        <v>1578</v>
      </c>
      <c r="C109" s="11"/>
      <c r="D109" s="11"/>
      <c r="E109" s="11"/>
      <c r="F109" s="11"/>
      <c r="G109" s="3"/>
      <c r="H109" s="3"/>
    </row>
    <row r="110" spans="1:16" ht="12.75">
      <c r="A110" t="s">
        <v>46</v>
      </c>
      <c r="B110" s="3">
        <f>SUM(J104:L104)</f>
        <v>9</v>
      </c>
      <c r="C110" s="11"/>
      <c r="D110" s="11"/>
      <c r="E110" s="11"/>
      <c r="F110" s="11"/>
      <c r="G110" s="3"/>
      <c r="H110" s="3"/>
      <c r="I110" s="11"/>
      <c r="J110" s="11"/>
      <c r="P110" s="3"/>
    </row>
    <row r="111" spans="2:16" ht="15.75">
      <c r="B111" s="25"/>
      <c r="C111" s="26"/>
      <c r="D111" s="26"/>
      <c r="E111" s="26"/>
      <c r="F111" s="20"/>
      <c r="G111" s="3"/>
      <c r="H111" s="3"/>
      <c r="I111" s="11"/>
      <c r="J111" s="11"/>
      <c r="P111" s="22"/>
    </row>
    <row r="112" spans="2:8" ht="12.75">
      <c r="B112" s="25"/>
      <c r="C112" s="26"/>
      <c r="D112" s="26"/>
      <c r="E112" s="25"/>
      <c r="F112" s="20"/>
      <c r="G112" s="3"/>
      <c r="H112" s="3"/>
    </row>
    <row r="113" spans="2:16" ht="12.75">
      <c r="B113" s="25"/>
      <c r="C113" s="26"/>
      <c r="D113" s="26"/>
      <c r="E113" s="20"/>
      <c r="F113" s="20"/>
      <c r="G113" s="23"/>
      <c r="H113" s="23"/>
      <c r="I113" s="23"/>
      <c r="J113" s="23"/>
      <c r="K113" s="23"/>
      <c r="L113" s="23"/>
      <c r="M113" s="23"/>
      <c r="N113" s="23"/>
      <c r="O113" s="25"/>
      <c r="P113" s="3"/>
    </row>
    <row r="114" spans="2:16" ht="12.75">
      <c r="B114" s="25"/>
      <c r="C114" s="26"/>
      <c r="D114" s="26"/>
      <c r="E114" s="20"/>
      <c r="F114" s="20"/>
      <c r="G114" s="3"/>
      <c r="H114" s="3"/>
      <c r="I114" s="11"/>
      <c r="J114" s="11"/>
      <c r="K114" s="11"/>
      <c r="L114" s="11"/>
      <c r="P114" s="3"/>
    </row>
    <row r="115" spans="2:16" ht="12.75">
      <c r="B115" s="25"/>
      <c r="C115" s="26"/>
      <c r="D115" s="26"/>
      <c r="E115" s="20"/>
      <c r="F115" s="20"/>
      <c r="G115" s="3"/>
      <c r="H115" s="3"/>
      <c r="P115" s="3"/>
    </row>
    <row r="116" spans="2:8" ht="12.75">
      <c r="B116" s="25"/>
      <c r="C116" s="26"/>
      <c r="D116" s="26"/>
      <c r="E116" s="26"/>
      <c r="F116" s="26"/>
      <c r="G116" s="11"/>
      <c r="H116" s="11"/>
    </row>
    <row r="117" spans="2:8" ht="12.75">
      <c r="B117" s="3"/>
      <c r="C117" s="20"/>
      <c r="D117" s="26"/>
      <c r="E117" s="20"/>
      <c r="F117" s="3"/>
      <c r="G117" s="3"/>
      <c r="H117" s="3"/>
    </row>
    <row r="118" spans="2:16" ht="12.75">
      <c r="B118" s="3"/>
      <c r="C118" s="20"/>
      <c r="D118" s="26"/>
      <c r="E118" s="20"/>
      <c r="F118" s="20"/>
      <c r="G118" s="11"/>
      <c r="H118" s="11"/>
      <c r="I118" s="11"/>
      <c r="J118" s="11"/>
      <c r="P118" s="3"/>
    </row>
    <row r="119" spans="2:8" ht="12.75">
      <c r="B119" s="3"/>
      <c r="C119" s="20"/>
      <c r="D119" s="26"/>
      <c r="E119" s="20"/>
      <c r="F119" s="20"/>
      <c r="G119" s="3"/>
      <c r="H119" s="3"/>
    </row>
    <row r="120" spans="2:8" ht="12.75">
      <c r="B120" s="3"/>
      <c r="C120" s="20"/>
      <c r="D120" s="26"/>
      <c r="E120" s="11"/>
      <c r="F120" s="3"/>
      <c r="G120" s="3"/>
      <c r="H120" s="3"/>
    </row>
    <row r="121" spans="2:15" ht="12.75">
      <c r="B121" s="3"/>
      <c r="C121" s="20"/>
      <c r="D121" s="20"/>
      <c r="E121" s="11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2:8" ht="12.75">
      <c r="B122" s="3"/>
      <c r="C122" s="20"/>
      <c r="D122" s="20"/>
      <c r="E122" s="3"/>
      <c r="F122" s="11"/>
      <c r="G122" s="3"/>
      <c r="H122" s="3"/>
    </row>
    <row r="123" spans="2:6" ht="12.75">
      <c r="B123" s="11"/>
      <c r="C123" s="11"/>
      <c r="D123" s="11"/>
      <c r="F123" s="11"/>
    </row>
    <row r="124" spans="3:6" ht="12.75">
      <c r="C124" s="11"/>
      <c r="D124" s="11"/>
      <c r="F124" s="11"/>
    </row>
    <row r="125" spans="3:4" ht="12.75">
      <c r="C125" s="11"/>
      <c r="D125" s="1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31"/>
  <sheetViews>
    <sheetView tabSelected="1" workbookViewId="0" topLeftCell="F1">
      <selection activeCell="W23" sqref="W23"/>
    </sheetView>
  </sheetViews>
  <sheetFormatPr defaultColWidth="11.421875" defaultRowHeight="12.75"/>
  <cols>
    <col min="1" max="1" width="9.140625" style="0" customWidth="1"/>
    <col min="2" max="2" width="17.140625" style="0" customWidth="1"/>
    <col min="3" max="16" width="9.140625" style="0" customWidth="1"/>
    <col min="17" max="17" width="15.57421875" style="0" bestFit="1" customWidth="1"/>
    <col min="18" max="20" width="9.140625" style="0" customWidth="1"/>
    <col min="21" max="21" width="10.28125" style="0" customWidth="1"/>
    <col min="22" max="16384" width="9.140625" style="0" customWidth="1"/>
  </cols>
  <sheetData>
    <row r="1" ht="13.5" thickBot="1"/>
    <row r="2" spans="2:27" ht="15.75">
      <c r="B2" s="12"/>
      <c r="C2" s="13"/>
      <c r="D2" s="13" t="s">
        <v>3</v>
      </c>
      <c r="E2" s="13"/>
      <c r="F2" s="13"/>
      <c r="G2" s="13" t="s">
        <v>4</v>
      </c>
      <c r="H2" s="13" t="s">
        <v>5</v>
      </c>
      <c r="I2" s="13" t="s">
        <v>6</v>
      </c>
      <c r="J2" s="13"/>
      <c r="K2" s="13" t="s">
        <v>7</v>
      </c>
      <c r="L2" s="14"/>
      <c r="Q2" s="12"/>
      <c r="R2" s="13"/>
      <c r="S2" s="13" t="s">
        <v>3</v>
      </c>
      <c r="T2" s="13"/>
      <c r="U2" s="13"/>
      <c r="V2" s="13" t="s">
        <v>4</v>
      </c>
      <c r="W2" s="13" t="s">
        <v>5</v>
      </c>
      <c r="X2" s="13" t="s">
        <v>6</v>
      </c>
      <c r="Y2" s="13"/>
      <c r="Z2" s="13" t="s">
        <v>7</v>
      </c>
      <c r="AA2" s="14"/>
    </row>
    <row r="3" spans="2:27" ht="12.75">
      <c r="B3" s="15" t="s">
        <v>9</v>
      </c>
      <c r="C3" s="16" t="s">
        <v>10</v>
      </c>
      <c r="D3" s="16" t="s">
        <v>11</v>
      </c>
      <c r="E3" s="16" t="s">
        <v>12</v>
      </c>
      <c r="F3" s="16" t="s">
        <v>13</v>
      </c>
      <c r="G3" s="16" t="s">
        <v>14</v>
      </c>
      <c r="H3" s="16" t="s">
        <v>15</v>
      </c>
      <c r="I3" s="16" t="s">
        <v>16</v>
      </c>
      <c r="J3" s="16" t="s">
        <v>14</v>
      </c>
      <c r="K3" s="16" t="s">
        <v>15</v>
      </c>
      <c r="L3" s="17" t="s">
        <v>16</v>
      </c>
      <c r="Q3" s="15" t="s">
        <v>9</v>
      </c>
      <c r="R3" s="16" t="s">
        <v>10</v>
      </c>
      <c r="S3" s="16" t="s">
        <v>11</v>
      </c>
      <c r="T3" s="16" t="s">
        <v>12</v>
      </c>
      <c r="U3" s="16" t="s">
        <v>13</v>
      </c>
      <c r="V3" s="16" t="s">
        <v>14</v>
      </c>
      <c r="W3" s="16" t="s">
        <v>15</v>
      </c>
      <c r="X3" s="16" t="s">
        <v>16</v>
      </c>
      <c r="Y3" s="16" t="s">
        <v>14</v>
      </c>
      <c r="Z3" s="16" t="s">
        <v>15</v>
      </c>
      <c r="AA3" s="17" t="s">
        <v>16</v>
      </c>
    </row>
    <row r="4" spans="2:27" ht="12.75">
      <c r="B4" s="19"/>
      <c r="C4" s="20"/>
      <c r="D4" s="20"/>
      <c r="E4" s="20"/>
      <c r="F4" s="20"/>
      <c r="G4" s="20"/>
      <c r="H4" s="20"/>
      <c r="I4" s="20"/>
      <c r="J4" s="20"/>
      <c r="K4" s="20"/>
      <c r="L4" s="21"/>
      <c r="P4" s="49" t="s">
        <v>37</v>
      </c>
      <c r="Q4" s="19"/>
      <c r="R4" s="20"/>
      <c r="S4" s="20"/>
      <c r="T4" s="20"/>
      <c r="U4" s="20"/>
      <c r="V4" s="20"/>
      <c r="W4" s="20"/>
      <c r="X4" s="20"/>
      <c r="Y4" s="20"/>
      <c r="Z4" s="20"/>
      <c r="AA4" s="21"/>
    </row>
    <row r="5" spans="1:27" ht="13.5" thickBot="1">
      <c r="A5" t="s">
        <v>18</v>
      </c>
      <c r="B5" s="24"/>
      <c r="C5" s="47"/>
      <c r="D5" s="47"/>
      <c r="E5" s="47"/>
      <c r="F5" s="47"/>
      <c r="G5" s="47"/>
      <c r="H5" s="47"/>
      <c r="I5" s="47"/>
      <c r="J5" s="47"/>
      <c r="K5" s="47"/>
      <c r="L5" s="48"/>
      <c r="P5" s="49" t="s">
        <v>38</v>
      </c>
      <c r="Q5" s="19">
        <f>SUM(elv!B66:B72)</f>
        <v>0</v>
      </c>
      <c r="R5" s="19">
        <f>SUM(elv!C66:C72)</f>
        <v>10</v>
      </c>
      <c r="S5" s="19">
        <f>SUM(elv!D66:D72)</f>
        <v>6</v>
      </c>
      <c r="T5" s="19">
        <f>SUM(elv!E66:E72)</f>
        <v>0</v>
      </c>
      <c r="U5" s="19">
        <f>SUM(elv!F66:F72)</f>
        <v>0</v>
      </c>
      <c r="V5" s="19">
        <f>SUM(elv!G66:G72)</f>
        <v>19</v>
      </c>
      <c r="W5" s="19">
        <f>SUM(elv!I66:I72)</f>
        <v>49</v>
      </c>
      <c r="X5" s="19">
        <f>SUM(elv!K66:K72)</f>
        <v>19</v>
      </c>
      <c r="Y5" s="19">
        <f>SUM(elv!M66:M72)</f>
        <v>0</v>
      </c>
      <c r="Z5" s="19">
        <f>SUM(elv!N66:N72)</f>
        <v>2</v>
      </c>
      <c r="AA5" s="19">
        <f>SUM(elv!O66:O72)</f>
        <v>0</v>
      </c>
    </row>
    <row r="6" spans="8:27" ht="12.75">
      <c r="H6" s="18"/>
      <c r="P6" s="49" t="s">
        <v>39</v>
      </c>
      <c r="Q6" s="19">
        <f>SUM(elv!B5:B65)</f>
        <v>19</v>
      </c>
      <c r="R6" s="19">
        <f>SUM(elv!C5:C65)</f>
        <v>237</v>
      </c>
      <c r="S6" s="19">
        <f>SUM(elv!D5:D65)</f>
        <v>90</v>
      </c>
      <c r="T6" s="19">
        <f>SUM(elv!E5:E65)</f>
        <v>16</v>
      </c>
      <c r="U6" s="19">
        <f>SUM(elv!F5:F65)</f>
        <v>3</v>
      </c>
      <c r="V6" s="19">
        <f>SUM(elv!G5:G65)</f>
        <v>298</v>
      </c>
      <c r="W6" s="19">
        <f>SUM(elv!I5:I65)</f>
        <v>421</v>
      </c>
      <c r="X6" s="19">
        <f>SUM(elv!K5:K65)</f>
        <v>132</v>
      </c>
      <c r="Y6" s="19">
        <f>SUM(elv!M5:M65)</f>
        <v>1</v>
      </c>
      <c r="Z6" s="19">
        <f>SUM(elv!N5:N65)</f>
        <v>3</v>
      </c>
      <c r="AA6" s="19">
        <f>SUM(elv!O5:O65)</f>
        <v>1</v>
      </c>
    </row>
    <row r="7" spans="3:27" ht="12.75">
      <c r="C7" s="18" t="s">
        <v>19</v>
      </c>
      <c r="P7" s="49" t="s">
        <v>40</v>
      </c>
      <c r="Q7" s="19">
        <f>SUM(elv!B73:B92)</f>
        <v>65</v>
      </c>
      <c r="R7" s="19">
        <f>SUM(elv!C73:C92)</f>
        <v>91</v>
      </c>
      <c r="S7" s="19">
        <f>SUM(elv!D73:D92)</f>
        <v>40</v>
      </c>
      <c r="T7" s="19">
        <f>SUM(elv!E73:E92)</f>
        <v>3</v>
      </c>
      <c r="U7" s="19">
        <f>SUM(elv!F73:F92)</f>
        <v>0</v>
      </c>
      <c r="V7" s="19">
        <f>SUM(elv!G73:G92)</f>
        <v>135</v>
      </c>
      <c r="W7" s="19">
        <f>SUM(elv!I73:I92)</f>
        <v>389</v>
      </c>
      <c r="X7" s="19">
        <f>SUM(elv!K73:K92)</f>
        <v>116</v>
      </c>
      <c r="Y7" s="19">
        <f>SUM(elv!M73:M92)</f>
        <v>1</v>
      </c>
      <c r="Z7" s="19">
        <f>SUM(elv!N73:N92)</f>
        <v>1</v>
      </c>
      <c r="AA7" s="19">
        <f>SUM(elv!O73:O92)</f>
        <v>0</v>
      </c>
    </row>
    <row r="8" spans="2:27" ht="13.5" thickBot="1">
      <c r="B8" s="18" t="s">
        <v>9</v>
      </c>
      <c r="C8">
        <f>B5</f>
        <v>0</v>
      </c>
      <c r="G8" s="46"/>
      <c r="H8" s="46"/>
      <c r="I8" s="46"/>
      <c r="O8" s="18" t="s">
        <v>18</v>
      </c>
      <c r="P8" s="18" t="s">
        <v>41</v>
      </c>
      <c r="Q8" s="50">
        <f>elv!B104</f>
        <v>84</v>
      </c>
      <c r="R8" s="50">
        <f>elv!C104</f>
        <v>338</v>
      </c>
      <c r="S8" s="50">
        <f>elv!D104</f>
        <v>136</v>
      </c>
      <c r="T8" s="50">
        <f>elv!E104</f>
        <v>19</v>
      </c>
      <c r="U8" s="50">
        <f>elv!F104</f>
        <v>3</v>
      </c>
      <c r="V8" s="50">
        <f>elv!G104</f>
        <v>452</v>
      </c>
      <c r="W8" s="50">
        <f>elv!H104</f>
        <v>859</v>
      </c>
      <c r="X8" s="50">
        <f>elv!I104</f>
        <v>267</v>
      </c>
      <c r="Y8" s="50">
        <f>elv!J104</f>
        <v>2</v>
      </c>
      <c r="Z8" s="50">
        <f>elv!K104</f>
        <v>6</v>
      </c>
      <c r="AA8" s="50">
        <f>elv!L104</f>
        <v>1</v>
      </c>
    </row>
    <row r="9" spans="2:23" ht="12.75">
      <c r="B9" s="18" t="s">
        <v>20</v>
      </c>
      <c r="C9">
        <f>C5+D5+E5+F5</f>
        <v>0</v>
      </c>
      <c r="W9" s="18" t="s">
        <v>50</v>
      </c>
    </row>
    <row r="10" spans="2:24" ht="12.75">
      <c r="B10" s="18" t="s">
        <v>21</v>
      </c>
      <c r="C10">
        <f>SUM(G5:I5)</f>
        <v>0</v>
      </c>
      <c r="R10" s="18" t="s">
        <v>19</v>
      </c>
      <c r="U10" t="s">
        <v>28</v>
      </c>
      <c r="V10" t="s">
        <v>29</v>
      </c>
      <c r="W10" t="s">
        <v>21</v>
      </c>
      <c r="X10" t="s">
        <v>7</v>
      </c>
    </row>
    <row r="11" spans="2:24" ht="12.75">
      <c r="B11" s="18" t="s">
        <v>7</v>
      </c>
      <c r="C11">
        <f>SUM(J5:L5)</f>
        <v>0</v>
      </c>
      <c r="Q11" s="18" t="s">
        <v>9</v>
      </c>
      <c r="R11">
        <f>Q8</f>
        <v>84</v>
      </c>
      <c r="T11" t="s">
        <v>37</v>
      </c>
      <c r="U11" s="57" t="s">
        <v>49</v>
      </c>
      <c r="V11" s="51" t="e">
        <f>(((R4*1900*0.75*0.5)+(S4*1900*1.5*0.5)+(T4*1900*2.5*0.5)+(U4*1900*4*0.5)))/U11</f>
        <v>#VALUE!</v>
      </c>
      <c r="W11" s="51" t="e">
        <f>(((V4*1450*2*0.2)+(W4*1450*5*0.8)+(X4*1450*8*0.7)))/U11</f>
        <v>#VALUE!</v>
      </c>
      <c r="X11" s="51" t="e">
        <f>(((Y4*1450*2*0.2)+(Z4*1450*5*0.8)+(AA4*1450*8*0.7)))/U11</f>
        <v>#VALUE!</v>
      </c>
    </row>
    <row r="12" spans="17:24" ht="12.75">
      <c r="Q12" s="18" t="s">
        <v>20</v>
      </c>
      <c r="R12">
        <f>R8+S8+T8+U8</f>
        <v>496</v>
      </c>
      <c r="T12" t="s">
        <v>38</v>
      </c>
      <c r="U12">
        <v>72000</v>
      </c>
      <c r="V12" s="51">
        <f>(((R5*1900*0.75*0.5)+(S5*1900*1.5*0.5)+(T5*1900*2.5*0.5)+(U5*1900*4*0.5)))/U12</f>
        <v>0.21770833333333334</v>
      </c>
      <c r="W12" s="51">
        <f>(((V5*1450*2*0.2)+(W5*1450*5*0.8)+(X5*1450*8*0.7)))/U12</f>
        <v>6.243055555555555</v>
      </c>
      <c r="X12" s="51">
        <f>(((Y5*1450*2*0.2)+(Z5*1450*5*0.8)+(AA5*1450*8*0.7)))/U12</f>
        <v>0.16111111111111112</v>
      </c>
    </row>
    <row r="13" spans="17:24" ht="12.75">
      <c r="Q13" s="18" t="s">
        <v>21</v>
      </c>
      <c r="R13">
        <f>SUM(V8:X8)</f>
        <v>1578</v>
      </c>
      <c r="T13" t="s">
        <v>158</v>
      </c>
      <c r="U13">
        <v>228000</v>
      </c>
      <c r="V13" s="51">
        <f>(((R6*1900*0.75*0.5)+(S6*1900*1.5*0.5)+(T6*1900*2.5*0.5)+(U6*1900*4*0.5)))/U13</f>
        <v>1.5197916666666667</v>
      </c>
      <c r="W13" s="51">
        <f>(((V6*1450*2*0.2)+(W6*1450*5*0.8)+(X6*1450*8*0.7)))/U13</f>
        <v>16.168771929824562</v>
      </c>
      <c r="X13" s="51">
        <f>(((Y6*1450*2*0.2)+(Z6*1450*5*0.8)+(AA6*1450*8*0.7)))/U13</f>
        <v>0.11447368421052631</v>
      </c>
    </row>
    <row r="14" spans="17:24" ht="12.75">
      <c r="Q14" s="18" t="s">
        <v>7</v>
      </c>
      <c r="R14">
        <f>SUM(Y8:AA8)</f>
        <v>9</v>
      </c>
      <c r="T14" t="s">
        <v>40</v>
      </c>
      <c r="U14">
        <v>300000</v>
      </c>
      <c r="V14" s="51">
        <f>(((R7*1900*0.75*0.5)+(S7*1900*1.5*0.5)+(T7*1900*2.5*0.5)+(U7*1900*4*0.5)))/U14</f>
        <v>0.429875</v>
      </c>
      <c r="W14" s="51">
        <f>(((V7*1450*2*0.2)+(W7*1450*5*0.8)+(X7*1450*8*0.7)))/U14</f>
        <v>10.9214</v>
      </c>
      <c r="X14" s="51">
        <f>(((Y7*1450*2*0.2)+(Z7*1450*5*0.8)+(AA7*1450*8*0.7)))/U14</f>
        <v>0.021266666666666666</v>
      </c>
    </row>
    <row r="15" spans="1:24" ht="12.75">
      <c r="A15" t="s">
        <v>3</v>
      </c>
      <c r="B15" t="s">
        <v>9</v>
      </c>
      <c r="C15">
        <f>B5</f>
        <v>0</v>
      </c>
      <c r="T15" s="18" t="s">
        <v>41</v>
      </c>
      <c r="U15" s="18">
        <f>SUM(U11:U14)</f>
        <v>600000</v>
      </c>
      <c r="V15" s="52">
        <f>(((R8*1900*0.75*0.5)+(S8*1900*1.5*0.5)+(T8*1900*2.5*0.5)+(U8*1900*4*0.5)))/U15</f>
        <v>0.8185833333333333</v>
      </c>
      <c r="W15" s="52">
        <f>(((V8*1450*2*0.2)+(W8*1450*5*0.8)+(X8*1450*8*0.7)))/U15</f>
        <v>12.354</v>
      </c>
      <c r="X15" s="52">
        <f>(((Y8*1450*2*0.2)+(Z8*1450*5*0.8)+(AA8*1450*8*0.7)))/U15</f>
        <v>0.07346666666666667</v>
      </c>
    </row>
    <row r="16" spans="2:3" ht="12.75">
      <c r="B16" t="s">
        <v>10</v>
      </c>
      <c r="C16">
        <f>C5</f>
        <v>0</v>
      </c>
    </row>
    <row r="17" spans="2:23" ht="12.75">
      <c r="B17" t="s">
        <v>11</v>
      </c>
      <c r="C17">
        <f>D5</f>
        <v>0</v>
      </c>
      <c r="W17" s="18" t="s">
        <v>51</v>
      </c>
    </row>
    <row r="18" spans="2:24" ht="12.75">
      <c r="B18" t="s">
        <v>12</v>
      </c>
      <c r="C18">
        <f>E5</f>
        <v>0</v>
      </c>
      <c r="U18" t="s">
        <v>28</v>
      </c>
      <c r="V18" t="s">
        <v>29</v>
      </c>
      <c r="W18" t="s">
        <v>21</v>
      </c>
      <c r="X18" t="s">
        <v>7</v>
      </c>
    </row>
    <row r="19" spans="2:24" ht="12.75">
      <c r="B19" t="s">
        <v>13</v>
      </c>
      <c r="C19">
        <f>F5</f>
        <v>0</v>
      </c>
      <c r="T19" t="s">
        <v>37</v>
      </c>
      <c r="U19" s="57" t="s">
        <v>49</v>
      </c>
      <c r="V19" s="51" t="e">
        <f>(((R4*1900*0.75*0.5)+(S4*1900*1.5*0.5)+(T4*1900*2.5*0.5)+(U4*1900*4*0.5)))/U19</f>
        <v>#VALUE!</v>
      </c>
      <c r="W19" s="51" t="e">
        <f>(((V4*1300*2*0.2)+(W4*1300*5*0.8)+(X4*1300*8*0.7)))/U19</f>
        <v>#VALUE!</v>
      </c>
      <c r="X19" s="51" t="e">
        <f>(((Y4*1300*2*0.2)+(Z4*1300*5*0.8)+(AA4*1300*8*0.7)))/U19</f>
        <v>#VALUE!</v>
      </c>
    </row>
    <row r="20" spans="20:24" ht="12.75">
      <c r="T20" t="s">
        <v>38</v>
      </c>
      <c r="U20">
        <v>72000</v>
      </c>
      <c r="V20" s="51">
        <f>(((R5*1900*0.75*0.5)+(S5*1900*1.5*0.5)+(T5*1900*2.5*0.5)+(U5*1900*4*0.5)))/U20</f>
        <v>0.21770833333333334</v>
      </c>
      <c r="W20" s="51">
        <f>(((V5*1300*2*0.2)+(W5*1300*5*0.8)+(X5*1300*8*0.7)))/U20</f>
        <v>5.597222222222222</v>
      </c>
      <c r="X20" s="51">
        <f>(((Y5*1300*2*0.2)+(Z5*1300*5*0.8)+(AA5*1300*8*0.7)))/U20</f>
        <v>0.14444444444444443</v>
      </c>
    </row>
    <row r="21" spans="1:24" ht="12.75">
      <c r="A21" t="s">
        <v>21</v>
      </c>
      <c r="B21" t="s">
        <v>22</v>
      </c>
      <c r="C21">
        <f>G5</f>
        <v>0</v>
      </c>
      <c r="T21" t="s">
        <v>158</v>
      </c>
      <c r="U21">
        <v>228000</v>
      </c>
      <c r="V21" s="51">
        <f>(((R6*1900*0.75*0.5)+(S6*1900*1.5*0.5)+(T6*1900*2.5*0.5)+(U6*1900*4*0.5)))/U21</f>
        <v>1.5197916666666667</v>
      </c>
      <c r="W21" s="51">
        <f>(((V6*1300*2*0.2)+(W6*1300*5*0.8)+(X6*1300*8*0.7)))/U21</f>
        <v>14.496140350877193</v>
      </c>
      <c r="X21" s="51">
        <f>(((Y6*1300*2*0.2)+(Z6*1300*5*0.8)+(AA6*1300*8*0.7)))/U21</f>
        <v>0.10263157894736842</v>
      </c>
    </row>
    <row r="22" spans="2:24" ht="12.75">
      <c r="B22" t="s">
        <v>23</v>
      </c>
      <c r="C22">
        <f>H5</f>
        <v>0</v>
      </c>
      <c r="T22" t="s">
        <v>40</v>
      </c>
      <c r="U22">
        <v>300000</v>
      </c>
      <c r="V22" s="51">
        <f>(((R7*1900*0.75*0.5)+(S7*1900*1.5*0.5)+(T7*1900*2.5*0.5)+(U7*1900*4*0.5)))/U22</f>
        <v>0.429875</v>
      </c>
      <c r="W22" s="51">
        <f>(((V7*1300*2*0.2)+(W7*1300*5*0.8)+(X7*1300*8*0.7)))/U22</f>
        <v>9.7916</v>
      </c>
      <c r="X22" s="51">
        <f>(((Y7*1300*2*0.2)+(Z7*1300*5*0.8)+(AA7*1300*8*0.7)))/U22</f>
        <v>0.019066666666666666</v>
      </c>
    </row>
    <row r="23" spans="2:24" ht="12.75">
      <c r="B23" t="s">
        <v>24</v>
      </c>
      <c r="C23">
        <f>I5</f>
        <v>0</v>
      </c>
      <c r="T23" s="18" t="s">
        <v>41</v>
      </c>
      <c r="U23" s="18">
        <f>SUM(U19:U22)</f>
        <v>600000</v>
      </c>
      <c r="V23" s="51">
        <f>(((R8*1900*0.75*0.5)+(S8*1900*1.5*0.5)+(T8*1900*2.5*0.5)+(U8*1900*4*0.5)))/U23</f>
        <v>0.8185833333333333</v>
      </c>
      <c r="W23" s="51">
        <f>(((V8*1300*2*0.2)+(W8*1300*5*0.8)+(X8*1300*8*0.7)))/U23</f>
        <v>11.076</v>
      </c>
      <c r="X23" s="51">
        <f>(((Y8*1300*2*0.2)+(Z8*1300*5*0.8)+(AA8*1300*8*0.7)))/U23</f>
        <v>0.06586666666666667</v>
      </c>
    </row>
    <row r="25" spans="1:3" ht="12.75">
      <c r="A25" t="s">
        <v>7</v>
      </c>
      <c r="B25" t="s">
        <v>22</v>
      </c>
      <c r="C25">
        <f>J5</f>
        <v>0</v>
      </c>
    </row>
    <row r="26" spans="2:3" ht="12.75">
      <c r="B26" t="s">
        <v>23</v>
      </c>
      <c r="C26">
        <f>K5</f>
        <v>0</v>
      </c>
    </row>
    <row r="27" spans="2:3" ht="12.75">
      <c r="B27" t="s">
        <v>24</v>
      </c>
      <c r="C27">
        <f>L5</f>
        <v>0</v>
      </c>
    </row>
    <row r="29" spans="2:3" ht="12.75">
      <c r="B29" t="s">
        <v>30</v>
      </c>
      <c r="C29" t="s">
        <v>31</v>
      </c>
    </row>
    <row r="30" spans="1:4" ht="12.75">
      <c r="A30" s="16" t="s">
        <v>19</v>
      </c>
      <c r="D30">
        <f>SUM(B30:C30)</f>
        <v>0</v>
      </c>
    </row>
    <row r="31" spans="1:3" ht="12.75">
      <c r="A31" t="s">
        <v>32</v>
      </c>
      <c r="B31" t="e">
        <f>B30/D30*100</f>
        <v>#DIV/0!</v>
      </c>
      <c r="C31" t="e">
        <f>C30/D30*100</f>
        <v>#DIV/0!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IT-avd, UiB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nzlhl</dc:creator>
  <cp:keywords/>
  <dc:description/>
  <cp:lastModifiedBy>gle041</cp:lastModifiedBy>
  <cp:lastPrinted>2009-10-30T08:01:57Z</cp:lastPrinted>
  <dcterms:created xsi:type="dcterms:W3CDTF">2006-10-20T07:32:49Z</dcterms:created>
  <dcterms:modified xsi:type="dcterms:W3CDTF">2011-12-08T12:43:31Z</dcterms:modified>
  <cp:category/>
  <cp:version/>
  <cp:contentType/>
  <cp:contentStatus/>
</cp:coreProperties>
</file>